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omments1.xml" ContentType="application/vnd.openxmlformats-officedocument.spreadsheetml.comments+xml"/>
  <Override PartName="/xl/threadedComments/threadedComment1.xml" ContentType="application/vnd.ms-excel.threadedcomments+xml"/>
  <Override PartName="/xl/namedSheetViews/namedSheetView1.xml" ContentType="application/vnd.ms-excel.namedsheetviews+xml"/>
  <Override PartName="/xl/drawings/drawing2.xml" ContentType="application/vnd.openxmlformats-officedocument.drawing+xml"/>
  <Override PartName="/xl/drawings/drawing3.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DieseArbeitsmappe" defaultThemeVersion="166925"/>
  <mc:AlternateContent xmlns:mc="http://schemas.openxmlformats.org/markup-compatibility/2006">
    <mc:Choice Requires="x15">
      <x15ac:absPath xmlns:x15ac="http://schemas.microsoft.com/office/spreadsheetml/2010/11/ac" url="C:\Users\aribaj\Downloads\"/>
    </mc:Choice>
  </mc:AlternateContent>
  <xr:revisionPtr revIDLastSave="0" documentId="8_{F67BD117-503E-4129-847B-5C6A1D3C5093}" xr6:coauthVersionLast="47" xr6:coauthVersionMax="47" xr10:uidLastSave="{00000000-0000-0000-0000-000000000000}"/>
  <bookViews>
    <workbookView xWindow="-108" yWindow="-108" windowWidth="23256" windowHeight="12576" xr2:uid="{FB97028C-87E4-4C2C-AA41-DF42E81A3C9A}"/>
  </bookViews>
  <sheets>
    <sheet name="Report" sheetId="2" r:id="rId1"/>
    <sheet name="Equipment " sheetId="4" r:id="rId2"/>
    <sheet name="Checklist" sheetId="8" r:id="rId3"/>
    <sheet name="Translation" sheetId="3" state="hidden" r:id="rId4"/>
    <sheet name="Wanzl Equipment" sheetId="6" state="hidden" r:id="rId5"/>
    <sheet name="Daten aus SAP" sheetId="7" state="hidden" r:id="rId6"/>
  </sheets>
  <definedNames>
    <definedName name="_xlnm._FilterDatabase" localSheetId="1" hidden="1">'Equipment '!$A$1:$I$31</definedName>
    <definedName name="_xlnm._FilterDatabase" localSheetId="0" hidden="1">Report!$P$23:$R$31</definedName>
    <definedName name="DrawingNumber">Report!$E$9</definedName>
    <definedName name="DrawingRevision">Report!$E$10</definedName>
    <definedName name="_xlnm.Print_Area" localSheetId="0">DynDruckBereich</definedName>
    <definedName name="_xlnm.Print_Titles" localSheetId="0">Report!$A:$AC,Report!$39:$47</definedName>
    <definedName name="DynDruckBereich" comment="Bereich festlegen, der gedruckt werden soll. Über den Bereich verschieben wird mit der Zahl der Druckbereich erweitert oder verringert. A1:Dyndruck zeile (eine beliebte Zahl )">Report!$A$1:OFFSET(Report!$AC$1,!DynDruckZeilen,0)</definedName>
    <definedName name="DynDruckZeilen" comment="Festlegen einer Zahl (Zahl der Zeile - siehe AE1) um die später der Druckbereich verschoben werden soll. ">Report!$AE$1</definedName>
    <definedName name="LowerTolerance">Report!$G$48</definedName>
    <definedName name="Messmittel">#REF!</definedName>
    <definedName name="NominalUnit">Report!$I$48</definedName>
    <definedName name="NominalValue">Report!$E$48</definedName>
    <definedName name="Requirement">Report!$C$48</definedName>
    <definedName name="StampText">Report!$B$48</definedName>
    <definedName name="UpperTolerance">Report!$F$48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8" i="2" l="1"/>
  <c r="A62" i="3" a="1"/>
  <c r="A62" i="3" s="1"/>
  <c r="A63" i="3" a="1"/>
  <c r="A63" i="3" s="1"/>
  <c r="A64" i="3" a="1"/>
  <c r="A64" i="3" s="1"/>
  <c r="A65" i="3" a="1"/>
  <c r="A65" i="3" s="1"/>
  <c r="A66" i="3" a="1"/>
  <c r="A66" i="3" s="1"/>
  <c r="A67" i="3" a="1"/>
  <c r="A67" i="3"/>
  <c r="A68" i="3" a="1"/>
  <c r="A68" i="3" s="1"/>
  <c r="A69" i="3" a="1"/>
  <c r="A69" i="3" s="1"/>
  <c r="A70" i="3" a="1"/>
  <c r="A70" i="3" s="1"/>
  <c r="A71" i="3" a="1"/>
  <c r="A71" i="3" s="1"/>
  <c r="A72" i="3" a="1"/>
  <c r="A72" i="3" s="1"/>
  <c r="A73" i="3" a="1"/>
  <c r="A73" i="3"/>
  <c r="A74" i="3" a="1"/>
  <c r="A74" i="3" s="1"/>
  <c r="A75" i="3" a="1"/>
  <c r="A75" i="3" s="1"/>
  <c r="A76" i="3" a="1"/>
  <c r="A76" i="3" s="1"/>
  <c r="A77" i="3" a="1"/>
  <c r="A77" i="3" s="1"/>
  <c r="A78" i="3" a="1"/>
  <c r="A78" i="3" s="1"/>
  <c r="A79" i="3" a="1"/>
  <c r="A79" i="3" s="1"/>
  <c r="A80" i="3" a="1"/>
  <c r="A80" i="3" s="1"/>
  <c r="A81" i="3" a="1"/>
  <c r="A81" i="3" s="1"/>
  <c r="A82" i="3" a="1"/>
  <c r="A82" i="3" s="1"/>
  <c r="A83" i="3" a="1"/>
  <c r="A83" i="3" s="1"/>
  <c r="A84" i="3" a="1"/>
  <c r="A84" i="3" s="1"/>
  <c r="A85" i="3" a="1"/>
  <c r="A85" i="3" s="1"/>
  <c r="A86" i="3" a="1"/>
  <c r="A86" i="3" s="1"/>
  <c r="A87" i="3" a="1"/>
  <c r="A87" i="3" s="1"/>
  <c r="A88" i="3" a="1"/>
  <c r="A88" i="3" s="1"/>
  <c r="A89" i="3" a="1"/>
  <c r="A89" i="3" s="1"/>
  <c r="A90" i="3" a="1"/>
  <c r="A90" i="3" s="1"/>
  <c r="A91" i="3" a="1"/>
  <c r="A91" i="3" s="1"/>
  <c r="A92" i="3" a="1"/>
  <c r="A92" i="3" s="1"/>
  <c r="A93" i="3" a="1"/>
  <c r="A93" i="3" s="1"/>
  <c r="A94" i="3" a="1"/>
  <c r="A94" i="3" s="1"/>
  <c r="A95" i="3" a="1"/>
  <c r="A95" i="3" s="1"/>
  <c r="A96" i="3" a="1"/>
  <c r="A96" i="3" s="1"/>
  <c r="A97" i="3" a="1"/>
  <c r="A97" i="3" s="1"/>
  <c r="A98" i="3" a="1"/>
  <c r="A98" i="3" s="1"/>
  <c r="A99" i="3" a="1"/>
  <c r="A99" i="3" s="1"/>
  <c r="A100" i="3" a="1"/>
  <c r="A100" i="3" s="1"/>
  <c r="A101" i="3" a="1"/>
  <c r="A101" i="3" s="1"/>
  <c r="A102" i="3" a="1"/>
  <c r="A102" i="3" s="1"/>
  <c r="A103" i="3" a="1"/>
  <c r="A103" i="3" s="1"/>
  <c r="A104" i="3" a="1"/>
  <c r="A104" i="3" s="1"/>
  <c r="A105" i="3" a="1"/>
  <c r="A105" i="3" s="1"/>
  <c r="A106" i="3" a="1"/>
  <c r="A106" i="3" s="1"/>
  <c r="A107" i="3" a="1"/>
  <c r="A107" i="3" s="1"/>
  <c r="A108" i="3" a="1"/>
  <c r="A108" i="3" s="1"/>
  <c r="A109" i="3" a="1"/>
  <c r="A109" i="3" s="1"/>
  <c r="A110" i="3" a="1"/>
  <c r="A110" i="3" s="1"/>
  <c r="A111" i="3" a="1"/>
  <c r="A111" i="3" s="1"/>
  <c r="A61" i="3" a="1"/>
  <c r="A61" i="3" s="1"/>
  <c r="I8" i="3"/>
  <c r="I7" i="3"/>
  <c r="A4" i="3" a="1"/>
  <c r="A4" i="3" s="1"/>
  <c r="A5" i="3" a="1"/>
  <c r="A5" i="3" s="1"/>
  <c r="A6" i="3" a="1"/>
  <c r="A6" i="3" s="1"/>
  <c r="A7" i="3" a="1"/>
  <c r="A7" i="3" s="1"/>
  <c r="A8" i="3" a="1"/>
  <c r="A8" i="3" s="1"/>
  <c r="A9" i="3" a="1"/>
  <c r="A9" i="3" s="1"/>
  <c r="A10" i="3" a="1"/>
  <c r="A10" i="3" s="1"/>
  <c r="A11" i="3" a="1"/>
  <c r="A11" i="3" s="1"/>
  <c r="A12" i="3" a="1"/>
  <c r="A12" i="3" s="1"/>
  <c r="A13" i="3" a="1"/>
  <c r="A13" i="3" s="1"/>
  <c r="A14" i="3" a="1"/>
  <c r="A14" i="3" s="1"/>
  <c r="A15" i="3" a="1"/>
  <c r="A15" i="3" s="1"/>
  <c r="A16" i="3" a="1"/>
  <c r="A16" i="3" s="1"/>
  <c r="A17" i="3" a="1"/>
  <c r="A17" i="3" s="1"/>
  <c r="A18" i="3" a="1"/>
  <c r="A18" i="3" s="1"/>
  <c r="A19" i="3" a="1"/>
  <c r="A19" i="3" s="1"/>
  <c r="A20" i="3" a="1"/>
  <c r="A20" i="3" s="1"/>
  <c r="A21" i="3" a="1"/>
  <c r="A21" i="3" s="1"/>
  <c r="A22" i="3" a="1"/>
  <c r="A22" i="3" s="1"/>
  <c r="A23" i="3" a="1"/>
  <c r="A23" i="3" s="1"/>
  <c r="A24" i="3" a="1"/>
  <c r="A24" i="3" s="1"/>
  <c r="A25" i="3" a="1"/>
  <c r="A25" i="3" s="1"/>
  <c r="A26" i="3" a="1"/>
  <c r="A26" i="3" s="1"/>
  <c r="A27" i="3" a="1"/>
  <c r="A27" i="3" s="1"/>
  <c r="A28" i="3" a="1"/>
  <c r="A28" i="3" s="1"/>
  <c r="A29" i="3" a="1"/>
  <c r="A29" i="3" s="1"/>
  <c r="A30" i="3" a="1"/>
  <c r="A30" i="3" s="1"/>
  <c r="A31" i="3" a="1"/>
  <c r="A31" i="3" s="1"/>
  <c r="A32" i="3" a="1"/>
  <c r="A32" i="3" s="1"/>
  <c r="A33" i="3" a="1"/>
  <c r="A33" i="3" s="1"/>
  <c r="A34" i="3" a="1"/>
  <c r="A34" i="3" s="1"/>
  <c r="A35" i="3" a="1"/>
  <c r="A35" i="3" s="1"/>
  <c r="A36" i="3" a="1"/>
  <c r="A36" i="3" s="1"/>
  <c r="A37" i="3" a="1"/>
  <c r="A37" i="3" s="1"/>
  <c r="A38" i="3" a="1"/>
  <c r="A38" i="3" s="1"/>
  <c r="A39" i="3" a="1"/>
  <c r="A39" i="3" s="1"/>
  <c r="A40" i="3" a="1"/>
  <c r="A40" i="3" s="1"/>
  <c r="A41" i="3" a="1"/>
  <c r="A41" i="3" s="1"/>
  <c r="A42" i="3" a="1"/>
  <c r="A42" i="3" s="1"/>
  <c r="A43" i="3" a="1"/>
  <c r="A43" i="3" s="1"/>
  <c r="A44" i="3" a="1"/>
  <c r="A44" i="3" s="1"/>
  <c r="A45" i="3" a="1"/>
  <c r="A45" i="3" s="1"/>
  <c r="A46" i="3" a="1"/>
  <c r="A46" i="3" s="1"/>
  <c r="A47" i="3" a="1"/>
  <c r="A47" i="3" s="1"/>
  <c r="A48" i="3" a="1"/>
  <c r="A48" i="3" s="1"/>
  <c r="A49" i="3" a="1"/>
  <c r="A49" i="3" s="1"/>
  <c r="A50" i="3" a="1"/>
  <c r="A50" i="3" s="1"/>
  <c r="A51" i="3" a="1"/>
  <c r="A51" i="3" s="1"/>
  <c r="A52" i="3" a="1"/>
  <c r="A52" i="3" s="1"/>
  <c r="A53" i="3" a="1"/>
  <c r="A53" i="3" s="1"/>
  <c r="A54" i="3" a="1"/>
  <c r="A54" i="3" s="1"/>
  <c r="A55" i="3" a="1"/>
  <c r="A55" i="3" s="1"/>
  <c r="A56" i="3" a="1"/>
  <c r="A56" i="3" s="1"/>
  <c r="A57" i="3" a="1"/>
  <c r="A57" i="3" s="1"/>
  <c r="A58" i="3" a="1"/>
  <c r="A58" i="3" s="1"/>
  <c r="A59" i="3" a="1"/>
  <c r="A59" i="3" s="1"/>
  <c r="A60" i="3" a="1"/>
  <c r="A60" i="3" s="1"/>
  <c r="A112" i="3" a="1"/>
  <c r="A112" i="3" s="1"/>
  <c r="A113" i="3" a="1"/>
  <c r="A113" i="3" s="1"/>
  <c r="A114" i="3" a="1"/>
  <c r="A114" i="3" s="1"/>
  <c r="A115" i="3" a="1"/>
  <c r="A115" i="3" s="1"/>
  <c r="A116" i="3" a="1"/>
  <c r="A116" i="3" s="1"/>
  <c r="A117" i="3" a="1"/>
  <c r="A117" i="3" s="1"/>
  <c r="A118" i="3" a="1"/>
  <c r="A118" i="3" s="1"/>
  <c r="A119" i="3" a="1"/>
  <c r="A119" i="3" s="1"/>
  <c r="A120" i="3" a="1"/>
  <c r="A120" i="3" s="1"/>
  <c r="A121" i="3" a="1"/>
  <c r="A121" i="3" s="1"/>
  <c r="A122" i="3" a="1"/>
  <c r="A122" i="3" s="1"/>
  <c r="A123" i="3" a="1"/>
  <c r="A123" i="3" s="1"/>
  <c r="A124" i="3" a="1"/>
  <c r="A124" i="3" s="1"/>
  <c r="A125" i="3" a="1"/>
  <c r="A125" i="3" s="1"/>
  <c r="A129" i="3" a="1"/>
  <c r="A129" i="3" s="1"/>
  <c r="A130" i="3" a="1"/>
  <c r="A130" i="3" s="1"/>
  <c r="A131" i="3" a="1"/>
  <c r="A131" i="3" s="1"/>
  <c r="A132" i="3" a="1"/>
  <c r="A132" i="3" s="1"/>
  <c r="A133" i="3" a="1"/>
  <c r="A133" i="3" s="1"/>
  <c r="A134" i="3" a="1"/>
  <c r="A134" i="3" s="1"/>
  <c r="A135" i="3" a="1"/>
  <c r="A135" i="3" s="1"/>
  <c r="A136" i="3" a="1"/>
  <c r="A136" i="3" s="1"/>
  <c r="A137" i="3" a="1"/>
  <c r="A137" i="3" s="1"/>
  <c r="A138" i="3" a="1"/>
  <c r="A138" i="3" s="1"/>
  <c r="A139" i="3" a="1"/>
  <c r="A139" i="3" s="1"/>
  <c r="A140" i="3" a="1"/>
  <c r="A140" i="3" s="1"/>
  <c r="A141" i="3" a="1"/>
  <c r="A141" i="3" s="1"/>
  <c r="A142" i="3" a="1"/>
  <c r="A142" i="3" s="1"/>
  <c r="A143" i="3" a="1"/>
  <c r="A143" i="3" s="1"/>
  <c r="A144" i="3" a="1"/>
  <c r="A144" i="3" s="1"/>
  <c r="A145" i="3" a="1"/>
  <c r="A145" i="3" s="1"/>
  <c r="A146" i="3" a="1"/>
  <c r="A146" i="3" s="1"/>
  <c r="A147" i="3" a="1"/>
  <c r="A147" i="3" s="1"/>
  <c r="A148" i="3" a="1"/>
  <c r="A148" i="3" s="1"/>
  <c r="A149" i="3" a="1"/>
  <c r="A149" i="3" s="1"/>
  <c r="A3" i="3" a="1"/>
  <c r="A3" i="3" s="1"/>
  <c r="L9" i="8"/>
  <c r="L6" i="8"/>
  <c r="F6" i="8"/>
  <c r="F7" i="8"/>
  <c r="F8" i="8"/>
  <c r="F9" i="8"/>
  <c r="F10" i="8"/>
  <c r="B100" i="3" l="1"/>
  <c r="B101" i="3"/>
  <c r="B102" i="3"/>
  <c r="B103" i="3"/>
  <c r="B104" i="3"/>
  <c r="B105" i="3"/>
  <c r="B106" i="3"/>
  <c r="B107" i="3"/>
  <c r="C12" i="8" l="1"/>
  <c r="C13" i="8"/>
  <c r="C21" i="8"/>
  <c r="C23" i="8"/>
  <c r="C28" i="8"/>
  <c r="D30" i="8"/>
  <c r="D32" i="8"/>
  <c r="D34" i="8"/>
  <c r="D36" i="8"/>
  <c r="D38" i="8"/>
  <c r="D39" i="8"/>
  <c r="D41" i="8"/>
  <c r="C25" i="8"/>
  <c r="C26" i="8"/>
  <c r="C19" i="8"/>
  <c r="C45" i="8"/>
  <c r="D46" i="8"/>
  <c r="D47" i="8"/>
  <c r="M23" i="8"/>
  <c r="M34" i="8" l="1"/>
  <c r="M32" i="8"/>
  <c r="M25" i="8"/>
  <c r="M36" i="8"/>
  <c r="M41" i="8"/>
  <c r="C17" i="8" l="1"/>
  <c r="N4" i="8"/>
  <c r="Y48" i="2"/>
  <c r="Z48" i="2"/>
  <c r="Y49" i="2"/>
  <c r="Z49" i="2"/>
  <c r="Y50" i="2"/>
  <c r="Z50" i="2"/>
  <c r="Y51" i="2"/>
  <c r="Z51" i="2"/>
  <c r="Y52" i="2"/>
  <c r="Z52" i="2"/>
  <c r="Y53" i="2"/>
  <c r="Z53" i="2"/>
  <c r="H49" i="2"/>
  <c r="H50" i="2"/>
  <c r="O50" i="2"/>
  <c r="O51" i="2"/>
  <c r="H53" i="2"/>
  <c r="H54" i="2"/>
  <c r="H55" i="2"/>
  <c r="H56" i="2"/>
  <c r="H57" i="2"/>
  <c r="H58" i="2"/>
  <c r="H59" i="2"/>
  <c r="H60" i="2"/>
  <c r="H61" i="2"/>
  <c r="H62" i="2"/>
  <c r="H63" i="2"/>
  <c r="H64" i="2"/>
  <c r="H65" i="2"/>
  <c r="H66" i="2"/>
  <c r="AA48" i="2"/>
  <c r="AA49" i="2"/>
  <c r="AA50" i="2"/>
  <c r="O48" i="2"/>
  <c r="Q48" i="2"/>
  <c r="P48" i="2"/>
  <c r="O49" i="2"/>
  <c r="P49" i="2"/>
  <c r="Y54" i="2"/>
  <c r="Y55" i="2"/>
  <c r="Y56" i="2"/>
  <c r="Y57" i="2"/>
  <c r="Y58" i="2"/>
  <c r="Y59" i="2"/>
  <c r="Y60" i="2"/>
  <c r="Y61" i="2"/>
  <c r="Y62" i="2"/>
  <c r="Y63" i="2"/>
  <c r="Y64" i="2"/>
  <c r="Y65" i="2"/>
  <c r="Y66" i="2"/>
  <c r="Y67" i="2"/>
  <c r="Y68" i="2"/>
  <c r="Y69" i="2"/>
  <c r="Y70" i="2"/>
  <c r="Y71" i="2"/>
  <c r="Y72" i="2"/>
  <c r="Y73" i="2"/>
  <c r="Y74" i="2"/>
  <c r="Y75" i="2"/>
  <c r="Y76" i="2"/>
  <c r="Y77" i="2"/>
  <c r="Y78" i="2"/>
  <c r="Y79" i="2"/>
  <c r="Y80" i="2"/>
  <c r="Y81" i="2"/>
  <c r="Y82" i="2"/>
  <c r="Y83" i="2"/>
  <c r="Y84" i="2"/>
  <c r="Y85" i="2"/>
  <c r="Y86" i="2"/>
  <c r="Y87" i="2"/>
  <c r="Y88" i="2"/>
  <c r="Y89" i="2"/>
  <c r="Y90" i="2"/>
  <c r="Y91" i="2"/>
  <c r="Y92" i="2"/>
  <c r="Y93" i="2"/>
  <c r="Y94" i="2"/>
  <c r="Y95" i="2"/>
  <c r="Y96" i="2"/>
  <c r="Y97" i="2"/>
  <c r="Y98" i="2"/>
  <c r="Y99" i="2"/>
  <c r="Y100" i="2"/>
  <c r="Y101" i="2"/>
  <c r="Y102" i="2"/>
  <c r="Y103" i="2"/>
  <c r="Y104" i="2"/>
  <c r="Y105" i="2"/>
  <c r="Y106" i="2"/>
  <c r="Y107" i="2"/>
  <c r="Y108" i="2"/>
  <c r="Y109" i="2"/>
  <c r="Y110" i="2"/>
  <c r="Y111" i="2"/>
  <c r="Y112" i="2"/>
  <c r="Y113" i="2"/>
  <c r="Y114" i="2"/>
  <c r="Y115" i="2"/>
  <c r="Y116" i="2"/>
  <c r="Y117" i="2"/>
  <c r="Y118" i="2"/>
  <c r="Y119" i="2"/>
  <c r="Y120" i="2"/>
  <c r="Y121" i="2"/>
  <c r="Y122" i="2"/>
  <c r="Y123" i="2"/>
  <c r="Y124" i="2"/>
  <c r="Y125" i="2"/>
  <c r="Y126" i="2"/>
  <c r="Y127" i="2"/>
  <c r="Y128" i="2"/>
  <c r="Y129" i="2"/>
  <c r="Y130" i="2"/>
  <c r="Y131" i="2"/>
  <c r="Y132" i="2"/>
  <c r="Y133" i="2"/>
  <c r="Y134" i="2"/>
  <c r="Y135" i="2"/>
  <c r="Y136" i="2"/>
  <c r="Y137" i="2"/>
  <c r="Y138" i="2"/>
  <c r="Y139" i="2"/>
  <c r="Y140" i="2"/>
  <c r="Y141" i="2"/>
  <c r="Y142" i="2"/>
  <c r="Y143" i="2"/>
  <c r="Y144" i="2"/>
  <c r="Y145" i="2"/>
  <c r="Y146" i="2"/>
  <c r="Y147" i="2"/>
  <c r="Y148" i="2"/>
  <c r="Y149" i="2"/>
  <c r="Y150" i="2"/>
  <c r="Y151" i="2"/>
  <c r="Y152" i="2"/>
  <c r="Y153" i="2"/>
  <c r="Y154" i="2"/>
  <c r="Y155" i="2"/>
  <c r="Y156" i="2"/>
  <c r="Y157" i="2"/>
  <c r="Y158" i="2"/>
  <c r="Y159" i="2"/>
  <c r="Y160" i="2"/>
  <c r="Y161" i="2"/>
  <c r="Y162" i="2"/>
  <c r="Y163" i="2"/>
  <c r="Y164" i="2"/>
  <c r="Y165" i="2"/>
  <c r="Y166" i="2"/>
  <c r="Y167" i="2"/>
  <c r="Y168" i="2"/>
  <c r="Y169" i="2"/>
  <c r="Y170" i="2"/>
  <c r="Y171" i="2"/>
  <c r="Y172" i="2"/>
  <c r="Y173" i="2"/>
  <c r="Y174" i="2"/>
  <c r="Y175" i="2"/>
  <c r="Y176" i="2"/>
  <c r="Y177" i="2"/>
  <c r="Y178" i="2"/>
  <c r="Y179" i="2"/>
  <c r="Y180" i="2"/>
  <c r="Y181" i="2"/>
  <c r="Y182" i="2"/>
  <c r="Y183" i="2"/>
  <c r="Y184" i="2"/>
  <c r="Y185" i="2"/>
  <c r="Y186" i="2"/>
  <c r="Y187" i="2"/>
  <c r="Y188" i="2"/>
  <c r="Y189" i="2"/>
  <c r="Y190" i="2"/>
  <c r="Y191" i="2"/>
  <c r="Y192" i="2"/>
  <c r="Y193" i="2"/>
  <c r="Y194" i="2"/>
  <c r="Y195" i="2"/>
  <c r="Y196" i="2"/>
  <c r="Y197" i="2"/>
  <c r="Y198" i="2"/>
  <c r="Y199" i="2"/>
  <c r="Y200" i="2"/>
  <c r="Y201" i="2"/>
  <c r="Y202" i="2"/>
  <c r="Y203" i="2"/>
  <c r="Y204" i="2"/>
  <c r="Y205" i="2"/>
  <c r="Y206" i="2"/>
  <c r="Y207" i="2"/>
  <c r="Y208" i="2"/>
  <c r="Y209" i="2"/>
  <c r="Y210" i="2"/>
  <c r="Y211" i="2"/>
  <c r="Y212" i="2"/>
  <c r="Y213" i="2"/>
  <c r="Y214" i="2"/>
  <c r="Y215" i="2"/>
  <c r="Y216" i="2"/>
  <c r="Y217" i="2"/>
  <c r="Y218" i="2"/>
  <c r="Y219" i="2"/>
  <c r="Y220" i="2"/>
  <c r="Y221" i="2"/>
  <c r="Y222" i="2"/>
  <c r="Y223" i="2"/>
  <c r="Y224" i="2"/>
  <c r="Y225" i="2"/>
  <c r="Y226" i="2"/>
  <c r="Y227" i="2"/>
  <c r="Y228" i="2"/>
  <c r="Y229" i="2"/>
  <c r="Y230" i="2"/>
  <c r="Y231" i="2"/>
  <c r="Y232" i="2"/>
  <c r="Y233" i="2"/>
  <c r="Y234" i="2"/>
  <c r="Y235" i="2"/>
  <c r="Y236" i="2"/>
  <c r="Y237" i="2"/>
  <c r="Y238" i="2"/>
  <c r="Y239" i="2"/>
  <c r="Y240" i="2"/>
  <c r="Y241" i="2"/>
  <c r="Y242" i="2"/>
  <c r="Y243" i="2"/>
  <c r="Y244" i="2"/>
  <c r="Y245" i="2"/>
  <c r="Y246" i="2"/>
  <c r="Y247" i="2"/>
  <c r="Y248" i="2"/>
  <c r="Y249" i="2"/>
  <c r="Y250" i="2"/>
  <c r="Y251" i="2"/>
  <c r="Y252" i="2"/>
  <c r="Y253" i="2"/>
  <c r="Y254" i="2"/>
  <c r="Y255" i="2"/>
  <c r="Y256" i="2"/>
  <c r="Y257" i="2"/>
  <c r="Y258" i="2"/>
  <c r="Y259" i="2"/>
  <c r="Y260" i="2"/>
  <c r="Y261" i="2"/>
  <c r="Y262" i="2"/>
  <c r="Y263" i="2"/>
  <c r="Y264" i="2"/>
  <c r="Y265" i="2"/>
  <c r="Y266" i="2"/>
  <c r="Y267" i="2"/>
  <c r="Y268" i="2"/>
  <c r="Y269" i="2"/>
  <c r="Y270" i="2"/>
  <c r="Y271" i="2"/>
  <c r="Y272" i="2"/>
  <c r="Y273" i="2"/>
  <c r="Y274" i="2"/>
  <c r="Y275" i="2"/>
  <c r="Y276" i="2"/>
  <c r="Y277" i="2"/>
  <c r="Y278" i="2"/>
  <c r="Y279" i="2"/>
  <c r="Y280" i="2"/>
  <c r="Y281" i="2"/>
  <c r="Y282" i="2"/>
  <c r="Y283" i="2"/>
  <c r="Y284" i="2"/>
  <c r="Y285" i="2"/>
  <c r="Y286" i="2"/>
  <c r="Y287" i="2"/>
  <c r="Y288" i="2"/>
  <c r="Y289" i="2"/>
  <c r="Y290" i="2"/>
  <c r="Y291" i="2"/>
  <c r="Y292" i="2"/>
  <c r="Y293" i="2"/>
  <c r="Y294" i="2"/>
  <c r="Y295" i="2"/>
  <c r="Y296" i="2"/>
  <c r="Y297" i="2"/>
  <c r="Y298" i="2"/>
  <c r="Y299" i="2"/>
  <c r="Y300" i="2"/>
  <c r="Y301" i="2"/>
  <c r="Y302" i="2"/>
  <c r="Y303" i="2"/>
  <c r="Y304" i="2"/>
  <c r="Y305" i="2"/>
  <c r="Y306" i="2"/>
  <c r="Y307" i="2"/>
  <c r="Y308" i="2"/>
  <c r="Y309" i="2"/>
  <c r="B36" i="7"/>
  <c r="B35" i="7"/>
  <c r="B34" i="7"/>
  <c r="B33" i="7"/>
  <c r="B32" i="7"/>
  <c r="B31" i="7"/>
  <c r="B30" i="7"/>
  <c r="B29" i="7"/>
  <c r="B28" i="7"/>
  <c r="B27" i="7"/>
  <c r="B26" i="7"/>
  <c r="B25" i="7"/>
  <c r="Y9" i="2" s="1"/>
  <c r="B24" i="7"/>
  <c r="B23" i="7"/>
  <c r="H51" i="2"/>
  <c r="H52" i="2"/>
  <c r="H67" i="2"/>
  <c r="H68" i="2"/>
  <c r="H69" i="2"/>
  <c r="H70" i="2"/>
  <c r="H71" i="2"/>
  <c r="H72" i="2"/>
  <c r="H73" i="2"/>
  <c r="H74" i="2"/>
  <c r="H75" i="2"/>
  <c r="H76" i="2"/>
  <c r="H77" i="2"/>
  <c r="H78" i="2"/>
  <c r="H79" i="2"/>
  <c r="H80" i="2"/>
  <c r="H81" i="2"/>
  <c r="H82" i="2"/>
  <c r="H83" i="2"/>
  <c r="H84" i="2"/>
  <c r="H85" i="2"/>
  <c r="H86" i="2"/>
  <c r="H87" i="2"/>
  <c r="H88" i="2"/>
  <c r="H89" i="2"/>
  <c r="H90" i="2"/>
  <c r="H91" i="2"/>
  <c r="H92" i="2"/>
  <c r="H93" i="2"/>
  <c r="H94" i="2"/>
  <c r="H95" i="2"/>
  <c r="H96" i="2"/>
  <c r="H97" i="2"/>
  <c r="H98" i="2"/>
  <c r="H99" i="2"/>
  <c r="H100" i="2"/>
  <c r="H101" i="2"/>
  <c r="H102" i="2"/>
  <c r="H103" i="2"/>
  <c r="H104" i="2"/>
  <c r="H105" i="2"/>
  <c r="H106" i="2"/>
  <c r="H107" i="2"/>
  <c r="H108" i="2"/>
  <c r="H109" i="2"/>
  <c r="H110" i="2"/>
  <c r="H111" i="2"/>
  <c r="H112" i="2"/>
  <c r="H113" i="2"/>
  <c r="H114" i="2"/>
  <c r="H115" i="2"/>
  <c r="H116" i="2"/>
  <c r="H117" i="2"/>
  <c r="H118" i="2"/>
  <c r="H119" i="2"/>
  <c r="H120" i="2"/>
  <c r="H121" i="2"/>
  <c r="H122" i="2"/>
  <c r="H123" i="2"/>
  <c r="H124" i="2"/>
  <c r="H125" i="2"/>
  <c r="H126" i="2"/>
  <c r="H127" i="2"/>
  <c r="H128" i="2"/>
  <c r="H129" i="2"/>
  <c r="H130" i="2"/>
  <c r="H131" i="2"/>
  <c r="H132" i="2"/>
  <c r="H133"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F1" i="8" l="1"/>
  <c r="D43" i="8"/>
  <c r="B38" i="7"/>
  <c r="E39" i="6"/>
  <c r="E40" i="6"/>
  <c r="E41" i="6"/>
  <c r="E42" i="6"/>
  <c r="E43" i="6"/>
  <c r="E44" i="6"/>
  <c r="E45" i="6"/>
  <c r="E46" i="6"/>
  <c r="E47" i="6"/>
  <c r="E48" i="6"/>
  <c r="E49" i="6"/>
  <c r="E50" i="6"/>
  <c r="E51" i="6"/>
  <c r="E52" i="6"/>
  <c r="E53" i="6"/>
  <c r="E54" i="6"/>
  <c r="E55" i="6"/>
  <c r="E56" i="6"/>
  <c r="E57" i="6"/>
  <c r="E58" i="6"/>
  <c r="E59" i="6"/>
  <c r="E60" i="6"/>
  <c r="E61" i="6"/>
  <c r="E62" i="6"/>
  <c r="E63" i="6"/>
  <c r="E64" i="6"/>
  <c r="E65" i="6"/>
  <c r="E66" i="6"/>
  <c r="E67" i="6"/>
  <c r="E68" i="6"/>
  <c r="E69" i="6"/>
  <c r="E70" i="6"/>
  <c r="E71" i="6"/>
  <c r="E72" i="6"/>
  <c r="E73" i="6"/>
  <c r="E74" i="6"/>
  <c r="E75" i="6"/>
  <c r="E76" i="6"/>
  <c r="E77" i="6"/>
  <c r="E78" i="6"/>
  <c r="E79" i="6"/>
  <c r="E80" i="6"/>
  <c r="E81" i="6"/>
  <c r="E82" i="6"/>
  <c r="E83" i="6"/>
  <c r="E84" i="6"/>
  <c r="E85" i="6"/>
  <c r="E86" i="6"/>
  <c r="E87" i="6"/>
  <c r="E88" i="6"/>
  <c r="E89" i="6"/>
  <c r="E90" i="6"/>
  <c r="E91" i="6"/>
  <c r="E92" i="6"/>
  <c r="E93" i="6"/>
  <c r="E94" i="6"/>
  <c r="E95" i="6"/>
  <c r="E96" i="6"/>
  <c r="E97" i="6"/>
  <c r="E98" i="6"/>
  <c r="E99" i="6"/>
  <c r="E100" i="6"/>
  <c r="E101" i="6"/>
  <c r="E102" i="6"/>
  <c r="E103" i="6"/>
  <c r="E104" i="6"/>
  <c r="E105" i="6"/>
  <c r="E106" i="6"/>
  <c r="E107" i="6"/>
  <c r="E108" i="6"/>
  <c r="E109" i="6"/>
  <c r="E110" i="6"/>
  <c r="E111" i="6"/>
  <c r="E112" i="6"/>
  <c r="E113" i="6"/>
  <c r="E114" i="6"/>
  <c r="E115" i="6"/>
  <c r="E116" i="6"/>
  <c r="E117" i="6"/>
  <c r="E118" i="6"/>
  <c r="E119" i="6"/>
  <c r="E120" i="6"/>
  <c r="E121" i="6"/>
  <c r="E122" i="6"/>
  <c r="E123" i="6"/>
  <c r="E124" i="6"/>
  <c r="E125" i="6"/>
  <c r="E126" i="6"/>
  <c r="E127" i="6"/>
  <c r="E128" i="6"/>
  <c r="E129" i="6"/>
  <c r="E130" i="6"/>
  <c r="E131" i="6"/>
  <c r="E132" i="6"/>
  <c r="E133" i="6"/>
  <c r="E134" i="6"/>
  <c r="E135" i="6"/>
  <c r="E136" i="6"/>
  <c r="E137" i="6"/>
  <c r="E138" i="6"/>
  <c r="E139" i="6"/>
  <c r="E140" i="6"/>
  <c r="E141" i="6"/>
  <c r="E142" i="6"/>
  <c r="E143" i="6"/>
  <c r="E144" i="6"/>
  <c r="E145" i="6"/>
  <c r="E146" i="6"/>
  <c r="E147" i="6"/>
  <c r="E148" i="6"/>
  <c r="E149" i="6"/>
  <c r="E150" i="6"/>
  <c r="E151" i="6"/>
  <c r="E152" i="6"/>
  <c r="E153" i="6"/>
  <c r="E154" i="6"/>
  <c r="E155" i="6"/>
  <c r="E156" i="6"/>
  <c r="E157" i="6"/>
  <c r="E158" i="6"/>
  <c r="E159" i="6"/>
  <c r="E160" i="6"/>
  <c r="E161" i="6"/>
  <c r="E162" i="6"/>
  <c r="E163" i="6"/>
  <c r="E164" i="6"/>
  <c r="E165" i="6"/>
  <c r="E166" i="6"/>
  <c r="E167" i="6"/>
  <c r="E168" i="6"/>
  <c r="E169" i="6"/>
  <c r="E170" i="6"/>
  <c r="E171" i="6"/>
  <c r="E172" i="6"/>
  <c r="E173" i="6"/>
  <c r="E174" i="6"/>
  <c r="E175" i="6"/>
  <c r="E176" i="6"/>
  <c r="E177" i="6"/>
  <c r="E178" i="6"/>
  <c r="E179" i="6"/>
  <c r="E180" i="6"/>
  <c r="E181" i="6"/>
  <c r="E182" i="6"/>
  <c r="E183" i="6"/>
  <c r="E184" i="6"/>
  <c r="E185" i="6"/>
  <c r="E186" i="6"/>
  <c r="E187" i="6"/>
  <c r="E188" i="6"/>
  <c r="E189" i="6"/>
  <c r="E190" i="6"/>
  <c r="E191" i="6"/>
  <c r="E192" i="6"/>
  <c r="E193" i="6"/>
  <c r="E194" i="6"/>
  <c r="E195" i="6"/>
  <c r="E196" i="6"/>
  <c r="E197" i="6"/>
  <c r="E198" i="6"/>
  <c r="E199" i="6"/>
  <c r="E200" i="6"/>
  <c r="E201" i="6"/>
  <c r="E202" i="6"/>
  <c r="E203" i="6"/>
  <c r="E204" i="6"/>
  <c r="E205" i="6"/>
  <c r="E206" i="6"/>
  <c r="E207" i="6"/>
  <c r="E208" i="6"/>
  <c r="E209" i="6"/>
  <c r="E210" i="6"/>
  <c r="E211" i="6"/>
  <c r="E212" i="6"/>
  <c r="E213" i="6"/>
  <c r="E214" i="6"/>
  <c r="E215" i="6"/>
  <c r="E216" i="6"/>
  <c r="E217" i="6"/>
  <c r="E218" i="6"/>
  <c r="E219" i="6"/>
  <c r="E220" i="6"/>
  <c r="E221" i="6"/>
  <c r="E222" i="6"/>
  <c r="E223" i="6"/>
  <c r="E224" i="6"/>
  <c r="E225" i="6"/>
  <c r="E226" i="6"/>
  <c r="E227" i="6"/>
  <c r="E228" i="6"/>
  <c r="E229" i="6"/>
  <c r="E230" i="6"/>
  <c r="E231" i="6"/>
  <c r="E232" i="6"/>
  <c r="E233" i="6"/>
  <c r="E234" i="6"/>
  <c r="E235" i="6"/>
  <c r="E236" i="6"/>
  <c r="E237" i="6"/>
  <c r="E238" i="6"/>
  <c r="E239" i="6"/>
  <c r="E240" i="6"/>
  <c r="E241" i="6"/>
  <c r="E242" i="6"/>
  <c r="E243" i="6"/>
  <c r="E244" i="6"/>
  <c r="E245" i="6"/>
  <c r="E246" i="6"/>
  <c r="E247" i="6"/>
  <c r="E248" i="6"/>
  <c r="E249" i="6"/>
  <c r="E250" i="6"/>
  <c r="E251" i="6"/>
  <c r="E252" i="6"/>
  <c r="E253" i="6"/>
  <c r="E254" i="6"/>
  <c r="E255" i="6"/>
  <c r="E256" i="6"/>
  <c r="E257" i="6"/>
  <c r="E258" i="6"/>
  <c r="E259" i="6"/>
  <c r="E260" i="6"/>
  <c r="E261" i="6"/>
  <c r="E262" i="6"/>
  <c r="E263" i="6"/>
  <c r="E264" i="6"/>
  <c r="A265" i="6"/>
  <c r="B265" i="6" s="1"/>
  <c r="C265" i="6" s="1"/>
  <c r="E265" i="6"/>
  <c r="A266" i="6"/>
  <c r="B266" i="6" s="1"/>
  <c r="C266" i="6" s="1"/>
  <c r="E266" i="6"/>
  <c r="A267" i="6"/>
  <c r="B267" i="6" s="1"/>
  <c r="C267" i="6" s="1"/>
  <c r="E267" i="6"/>
  <c r="A268" i="6"/>
  <c r="B268" i="6" s="1"/>
  <c r="C268" i="6" s="1"/>
  <c r="E268" i="6"/>
  <c r="A269" i="6"/>
  <c r="B269" i="6" s="1"/>
  <c r="C269" i="6" s="1"/>
  <c r="E269" i="6"/>
  <c r="A270" i="6"/>
  <c r="B270" i="6" s="1"/>
  <c r="C270" i="6" s="1"/>
  <c r="E270" i="6"/>
  <c r="A271" i="6"/>
  <c r="B271" i="6" s="1"/>
  <c r="C271" i="6" s="1"/>
  <c r="E271" i="6"/>
  <c r="A272" i="6"/>
  <c r="B272" i="6" s="1"/>
  <c r="C272" i="6" s="1"/>
  <c r="E272" i="6"/>
  <c r="A273" i="6"/>
  <c r="B273" i="6" s="1"/>
  <c r="C273" i="6" s="1"/>
  <c r="E273" i="6"/>
  <c r="A274" i="6"/>
  <c r="B274" i="6" s="1"/>
  <c r="C274" i="6" s="1"/>
  <c r="E274" i="6"/>
  <c r="A275" i="6"/>
  <c r="B275" i="6" s="1"/>
  <c r="C275" i="6" s="1"/>
  <c r="E275" i="6"/>
  <c r="A276" i="6"/>
  <c r="B276" i="6" s="1"/>
  <c r="C276" i="6" s="1"/>
  <c r="E276" i="6"/>
  <c r="A277" i="6"/>
  <c r="B277" i="6" s="1"/>
  <c r="C277" i="6" s="1"/>
  <c r="E277" i="6"/>
  <c r="A278" i="6"/>
  <c r="B278" i="6" s="1"/>
  <c r="C278" i="6" s="1"/>
  <c r="E278" i="6"/>
  <c r="A279" i="6"/>
  <c r="B279" i="6" s="1"/>
  <c r="C279" i="6" s="1"/>
  <c r="E279" i="6"/>
  <c r="A280" i="6"/>
  <c r="B280" i="6" s="1"/>
  <c r="C280" i="6" s="1"/>
  <c r="E280" i="6"/>
  <c r="A281" i="6"/>
  <c r="B281" i="6" s="1"/>
  <c r="C281" i="6" s="1"/>
  <c r="E281" i="6"/>
  <c r="A282" i="6"/>
  <c r="B282" i="6" s="1"/>
  <c r="C282" i="6" s="1"/>
  <c r="E282" i="6"/>
  <c r="A283" i="6"/>
  <c r="B283" i="6" s="1"/>
  <c r="C283" i="6" s="1"/>
  <c r="E283" i="6"/>
  <c r="A284" i="6"/>
  <c r="B284" i="6" s="1"/>
  <c r="C284" i="6" s="1"/>
  <c r="E284" i="6"/>
  <c r="A285" i="6"/>
  <c r="B285" i="6" s="1"/>
  <c r="C285" i="6" s="1"/>
  <c r="E285" i="6"/>
  <c r="A286" i="6"/>
  <c r="B286" i="6" s="1"/>
  <c r="C286" i="6" s="1"/>
  <c r="E286" i="6"/>
  <c r="A287" i="6"/>
  <c r="B287" i="6" s="1"/>
  <c r="C287" i="6" s="1"/>
  <c r="E287" i="6"/>
  <c r="A288" i="6"/>
  <c r="B288" i="6" s="1"/>
  <c r="C288" i="6" s="1"/>
  <c r="E288" i="6"/>
  <c r="A289" i="6"/>
  <c r="B289" i="6" s="1"/>
  <c r="C289" i="6" s="1"/>
  <c r="E289" i="6"/>
  <c r="A290" i="6"/>
  <c r="B290" i="6" s="1"/>
  <c r="C290" i="6" s="1"/>
  <c r="E290" i="6"/>
  <c r="A291" i="6"/>
  <c r="B291" i="6" s="1"/>
  <c r="C291" i="6" s="1"/>
  <c r="E291" i="6"/>
  <c r="A292" i="6"/>
  <c r="B292" i="6" s="1"/>
  <c r="C292" i="6" s="1"/>
  <c r="E292" i="6"/>
  <c r="A293" i="6"/>
  <c r="B293" i="6" s="1"/>
  <c r="C293" i="6" s="1"/>
  <c r="E293" i="6"/>
  <c r="A294" i="6"/>
  <c r="B294" i="6" s="1"/>
  <c r="C294" i="6" s="1"/>
  <c r="E294" i="6"/>
  <c r="A295" i="6"/>
  <c r="B295" i="6" s="1"/>
  <c r="C295" i="6" s="1"/>
  <c r="E295" i="6"/>
  <c r="A296" i="6"/>
  <c r="B296" i="6" s="1"/>
  <c r="C296" i="6" s="1"/>
  <c r="E296" i="6"/>
  <c r="A297" i="6"/>
  <c r="B297" i="6" s="1"/>
  <c r="C297" i="6" s="1"/>
  <c r="E297" i="6"/>
  <c r="A298" i="6"/>
  <c r="B298" i="6" s="1"/>
  <c r="C298" i="6" s="1"/>
  <c r="E298" i="6"/>
  <c r="A299" i="6"/>
  <c r="B299" i="6" s="1"/>
  <c r="C299" i="6" s="1"/>
  <c r="E299" i="6"/>
  <c r="A300" i="6"/>
  <c r="B300" i="6" s="1"/>
  <c r="C300" i="6" s="1"/>
  <c r="E300" i="6"/>
  <c r="A301" i="6"/>
  <c r="B301" i="6" s="1"/>
  <c r="C301" i="6" s="1"/>
  <c r="E301" i="6"/>
  <c r="A302" i="6"/>
  <c r="B302" i="6" s="1"/>
  <c r="C302" i="6" s="1"/>
  <c r="E302" i="6"/>
  <c r="A303" i="6"/>
  <c r="B303" i="6" s="1"/>
  <c r="C303" i="6" s="1"/>
  <c r="E303" i="6"/>
  <c r="A304" i="6"/>
  <c r="B304" i="6" s="1"/>
  <c r="C304" i="6" s="1"/>
  <c r="E304" i="6"/>
  <c r="A305" i="6"/>
  <c r="B305" i="6" s="1"/>
  <c r="C305" i="6" s="1"/>
  <c r="E305" i="6"/>
  <c r="A306" i="6"/>
  <c r="B306" i="6" s="1"/>
  <c r="C306" i="6" s="1"/>
  <c r="E306" i="6"/>
  <c r="A307" i="6"/>
  <c r="B307" i="6" s="1"/>
  <c r="C307" i="6" s="1"/>
  <c r="E307" i="6"/>
  <c r="A308" i="6"/>
  <c r="B308" i="6" s="1"/>
  <c r="C308" i="6" s="1"/>
  <c r="E308" i="6"/>
  <c r="A309" i="6"/>
  <c r="B309" i="6" s="1"/>
  <c r="C309" i="6" s="1"/>
  <c r="E309" i="6"/>
  <c r="A310" i="6"/>
  <c r="B310" i="6" s="1"/>
  <c r="C310" i="6" s="1"/>
  <c r="E310" i="6"/>
  <c r="A311" i="6"/>
  <c r="B311" i="6" s="1"/>
  <c r="C311" i="6" s="1"/>
  <c r="E311" i="6"/>
  <c r="A312" i="6"/>
  <c r="B312" i="6" s="1"/>
  <c r="C312" i="6" s="1"/>
  <c r="E312" i="6"/>
  <c r="A313" i="6"/>
  <c r="B313" i="6" s="1"/>
  <c r="C313" i="6" s="1"/>
  <c r="E313" i="6"/>
  <c r="A314" i="6"/>
  <c r="B314" i="6" s="1"/>
  <c r="C314" i="6" s="1"/>
  <c r="E314" i="6"/>
  <c r="A315" i="6"/>
  <c r="B315" i="6" s="1"/>
  <c r="C315" i="6" s="1"/>
  <c r="E315" i="6"/>
  <c r="A5" i="6"/>
  <c r="B5" i="6" s="1"/>
  <c r="C5" i="6" s="1"/>
  <c r="AA51" i="2"/>
  <c r="A6" i="6" s="1"/>
  <c r="B6" i="6" s="1"/>
  <c r="C6" i="6" s="1"/>
  <c r="AA52" i="2"/>
  <c r="A7" i="6" s="1"/>
  <c r="B7" i="6" s="1"/>
  <c r="C7" i="6" s="1"/>
  <c r="AA54" i="2"/>
  <c r="A9" i="6" s="1"/>
  <c r="B9" i="6" s="1"/>
  <c r="C9" i="6" s="1"/>
  <c r="AA55" i="2"/>
  <c r="A10" i="6" s="1"/>
  <c r="B10" i="6" s="1"/>
  <c r="C10" i="6" s="1"/>
  <c r="AA56" i="2"/>
  <c r="A11" i="6" s="1"/>
  <c r="B11" i="6" s="1"/>
  <c r="C11" i="6" s="1"/>
  <c r="AA57" i="2"/>
  <c r="A12" i="6" s="1"/>
  <c r="B12" i="6" s="1"/>
  <c r="C12" i="6" s="1"/>
  <c r="AA58" i="2"/>
  <c r="A13" i="6" s="1"/>
  <c r="B13" i="6" s="1"/>
  <c r="C13" i="6" s="1"/>
  <c r="AA59" i="2"/>
  <c r="A14" i="6" s="1"/>
  <c r="B14" i="6" s="1"/>
  <c r="C14" i="6" s="1"/>
  <c r="AA60" i="2"/>
  <c r="A15" i="6" s="1"/>
  <c r="B15" i="6" s="1"/>
  <c r="C15" i="6" s="1"/>
  <c r="AA61" i="2"/>
  <c r="A16" i="6" s="1"/>
  <c r="B16" i="6" s="1"/>
  <c r="C16" i="6" s="1"/>
  <c r="AA62" i="2"/>
  <c r="A17" i="6" s="1"/>
  <c r="B17" i="6" s="1"/>
  <c r="C17" i="6" s="1"/>
  <c r="AA63" i="2"/>
  <c r="A18" i="6" s="1"/>
  <c r="B18" i="6" s="1"/>
  <c r="C18" i="6" s="1"/>
  <c r="AA64" i="2"/>
  <c r="A19" i="6" s="1"/>
  <c r="B19" i="6" s="1"/>
  <c r="C19" i="6" s="1"/>
  <c r="AA65" i="2"/>
  <c r="A20" i="6" s="1"/>
  <c r="B20" i="6" s="1"/>
  <c r="C20" i="6" s="1"/>
  <c r="AA66" i="2"/>
  <c r="A21" i="6" s="1"/>
  <c r="B21" i="6" s="1"/>
  <c r="C21" i="6" s="1"/>
  <c r="AA67" i="2"/>
  <c r="A22" i="6" s="1"/>
  <c r="B22" i="6" s="1"/>
  <c r="C22" i="6" s="1"/>
  <c r="AA68" i="2"/>
  <c r="A23" i="6" s="1"/>
  <c r="B23" i="6" s="1"/>
  <c r="C23" i="6" s="1"/>
  <c r="AA69" i="2"/>
  <c r="A24" i="6" s="1"/>
  <c r="B24" i="6" s="1"/>
  <c r="C24" i="6" s="1"/>
  <c r="AA70" i="2"/>
  <c r="A25" i="6" s="1"/>
  <c r="B25" i="6" s="1"/>
  <c r="C25" i="6" s="1"/>
  <c r="AA71" i="2"/>
  <c r="A26" i="6" s="1"/>
  <c r="B26" i="6" s="1"/>
  <c r="C26" i="6" s="1"/>
  <c r="AA72" i="2"/>
  <c r="A27" i="6" s="1"/>
  <c r="B27" i="6" s="1"/>
  <c r="C27" i="6" s="1"/>
  <c r="AA73" i="2"/>
  <c r="A28" i="6" s="1"/>
  <c r="B28" i="6" s="1"/>
  <c r="C28" i="6" s="1"/>
  <c r="AA74" i="2"/>
  <c r="A29" i="6" s="1"/>
  <c r="B29" i="6" s="1"/>
  <c r="C29" i="6" s="1"/>
  <c r="AA75" i="2"/>
  <c r="A30" i="6" s="1"/>
  <c r="B30" i="6" s="1"/>
  <c r="C30" i="6" s="1"/>
  <c r="AA76" i="2"/>
  <c r="A31" i="6" s="1"/>
  <c r="B31" i="6" s="1"/>
  <c r="C31" i="6" s="1"/>
  <c r="AA77" i="2"/>
  <c r="A32" i="6" s="1"/>
  <c r="B32" i="6" s="1"/>
  <c r="C32" i="6" s="1"/>
  <c r="AA78" i="2"/>
  <c r="A33" i="6" s="1"/>
  <c r="B33" i="6" s="1"/>
  <c r="C33" i="6" s="1"/>
  <c r="AA79" i="2"/>
  <c r="A34" i="6" s="1"/>
  <c r="B34" i="6" s="1"/>
  <c r="C34" i="6" s="1"/>
  <c r="AA80" i="2"/>
  <c r="A35" i="6" s="1"/>
  <c r="B35" i="6" s="1"/>
  <c r="C35" i="6" s="1"/>
  <c r="AA81" i="2"/>
  <c r="A36" i="6" s="1"/>
  <c r="B36" i="6" s="1"/>
  <c r="C36" i="6" s="1"/>
  <c r="AA82" i="2"/>
  <c r="A37" i="6" s="1"/>
  <c r="B37" i="6" s="1"/>
  <c r="C37" i="6" s="1"/>
  <c r="AA83" i="2"/>
  <c r="A38" i="6" s="1"/>
  <c r="B38" i="6" s="1"/>
  <c r="C38" i="6" s="1"/>
  <c r="AA84" i="2"/>
  <c r="A39" i="6" s="1"/>
  <c r="B39" i="6" s="1"/>
  <c r="C39" i="6" s="1"/>
  <c r="AA85" i="2"/>
  <c r="A40" i="6" s="1"/>
  <c r="B40" i="6" s="1"/>
  <c r="C40" i="6" s="1"/>
  <c r="AA86" i="2"/>
  <c r="A41" i="6" s="1"/>
  <c r="B41" i="6" s="1"/>
  <c r="C41" i="6" s="1"/>
  <c r="AA87" i="2"/>
  <c r="A42" i="6" s="1"/>
  <c r="B42" i="6" s="1"/>
  <c r="C42" i="6" s="1"/>
  <c r="AA88" i="2"/>
  <c r="A43" i="6" s="1"/>
  <c r="B43" i="6" s="1"/>
  <c r="C43" i="6" s="1"/>
  <c r="AA89" i="2"/>
  <c r="A44" i="6" s="1"/>
  <c r="B44" i="6" s="1"/>
  <c r="C44" i="6" s="1"/>
  <c r="AA90" i="2"/>
  <c r="A45" i="6" s="1"/>
  <c r="B45" i="6" s="1"/>
  <c r="C45" i="6" s="1"/>
  <c r="AA91" i="2"/>
  <c r="A46" i="6" s="1"/>
  <c r="B46" i="6" s="1"/>
  <c r="C46" i="6" s="1"/>
  <c r="AA92" i="2"/>
  <c r="A47" i="6" s="1"/>
  <c r="B47" i="6" s="1"/>
  <c r="C47" i="6" s="1"/>
  <c r="AA93" i="2"/>
  <c r="A48" i="6" s="1"/>
  <c r="B48" i="6" s="1"/>
  <c r="C48" i="6" s="1"/>
  <c r="AA94" i="2"/>
  <c r="A49" i="6" s="1"/>
  <c r="B49" i="6" s="1"/>
  <c r="C49" i="6" s="1"/>
  <c r="AA95" i="2"/>
  <c r="A50" i="6" s="1"/>
  <c r="B50" i="6" s="1"/>
  <c r="C50" i="6" s="1"/>
  <c r="AA96" i="2"/>
  <c r="A51" i="6" s="1"/>
  <c r="B51" i="6" s="1"/>
  <c r="C51" i="6" s="1"/>
  <c r="AA97" i="2"/>
  <c r="A52" i="6" s="1"/>
  <c r="B52" i="6" s="1"/>
  <c r="C52" i="6" s="1"/>
  <c r="AA98" i="2"/>
  <c r="A53" i="6" s="1"/>
  <c r="B53" i="6" s="1"/>
  <c r="C53" i="6" s="1"/>
  <c r="AA99" i="2"/>
  <c r="A54" i="6" s="1"/>
  <c r="B54" i="6" s="1"/>
  <c r="C54" i="6" s="1"/>
  <c r="AA100" i="2"/>
  <c r="A55" i="6" s="1"/>
  <c r="B55" i="6" s="1"/>
  <c r="C55" i="6" s="1"/>
  <c r="AA101" i="2"/>
  <c r="A56" i="6" s="1"/>
  <c r="B56" i="6" s="1"/>
  <c r="C56" i="6" s="1"/>
  <c r="AA102" i="2"/>
  <c r="A57" i="6" s="1"/>
  <c r="B57" i="6" s="1"/>
  <c r="C57" i="6" s="1"/>
  <c r="AA103" i="2"/>
  <c r="A58" i="6" s="1"/>
  <c r="B58" i="6" s="1"/>
  <c r="C58" i="6" s="1"/>
  <c r="AA104" i="2"/>
  <c r="A59" i="6" s="1"/>
  <c r="B59" i="6" s="1"/>
  <c r="C59" i="6" s="1"/>
  <c r="AA105" i="2"/>
  <c r="A60" i="6" s="1"/>
  <c r="B60" i="6" s="1"/>
  <c r="C60" i="6" s="1"/>
  <c r="AA106" i="2"/>
  <c r="A61" i="6" s="1"/>
  <c r="B61" i="6" s="1"/>
  <c r="C61" i="6" s="1"/>
  <c r="AA107" i="2"/>
  <c r="A62" i="6" s="1"/>
  <c r="B62" i="6" s="1"/>
  <c r="C62" i="6" s="1"/>
  <c r="AA108" i="2"/>
  <c r="A63" i="6" s="1"/>
  <c r="B63" i="6" s="1"/>
  <c r="C63" i="6" s="1"/>
  <c r="AA109" i="2"/>
  <c r="A64" i="6" s="1"/>
  <c r="B64" i="6" s="1"/>
  <c r="C64" i="6" s="1"/>
  <c r="AA110" i="2"/>
  <c r="A65" i="6" s="1"/>
  <c r="B65" i="6" s="1"/>
  <c r="C65" i="6" s="1"/>
  <c r="AA111" i="2"/>
  <c r="A66" i="6" s="1"/>
  <c r="B66" i="6" s="1"/>
  <c r="C66" i="6" s="1"/>
  <c r="AA112" i="2"/>
  <c r="A67" i="6" s="1"/>
  <c r="B67" i="6" s="1"/>
  <c r="C67" i="6" s="1"/>
  <c r="AA113" i="2"/>
  <c r="A68" i="6" s="1"/>
  <c r="B68" i="6" s="1"/>
  <c r="C68" i="6" s="1"/>
  <c r="AA114" i="2"/>
  <c r="A69" i="6" s="1"/>
  <c r="B69" i="6" s="1"/>
  <c r="C69" i="6" s="1"/>
  <c r="AA115" i="2"/>
  <c r="A70" i="6" s="1"/>
  <c r="B70" i="6" s="1"/>
  <c r="C70" i="6" s="1"/>
  <c r="AA116" i="2"/>
  <c r="A71" i="6" s="1"/>
  <c r="B71" i="6" s="1"/>
  <c r="C71" i="6" s="1"/>
  <c r="AA117" i="2"/>
  <c r="A72" i="6" s="1"/>
  <c r="B72" i="6" s="1"/>
  <c r="C72" i="6" s="1"/>
  <c r="AA118" i="2"/>
  <c r="A73" i="6" s="1"/>
  <c r="B73" i="6" s="1"/>
  <c r="C73" i="6" s="1"/>
  <c r="AA119" i="2"/>
  <c r="A74" i="6" s="1"/>
  <c r="B74" i="6" s="1"/>
  <c r="C74" i="6" s="1"/>
  <c r="AA120" i="2"/>
  <c r="A75" i="6" s="1"/>
  <c r="B75" i="6" s="1"/>
  <c r="C75" i="6" s="1"/>
  <c r="AA121" i="2"/>
  <c r="A76" i="6" s="1"/>
  <c r="B76" i="6" s="1"/>
  <c r="C76" i="6" s="1"/>
  <c r="AA122" i="2"/>
  <c r="A77" i="6" s="1"/>
  <c r="B77" i="6" s="1"/>
  <c r="C77" i="6" s="1"/>
  <c r="AA123" i="2"/>
  <c r="A78" i="6" s="1"/>
  <c r="B78" i="6" s="1"/>
  <c r="C78" i="6" s="1"/>
  <c r="AA124" i="2"/>
  <c r="A79" i="6" s="1"/>
  <c r="B79" i="6" s="1"/>
  <c r="C79" i="6" s="1"/>
  <c r="AA125" i="2"/>
  <c r="A80" i="6" s="1"/>
  <c r="B80" i="6" s="1"/>
  <c r="C80" i="6" s="1"/>
  <c r="AA126" i="2"/>
  <c r="A81" i="6" s="1"/>
  <c r="B81" i="6" s="1"/>
  <c r="C81" i="6" s="1"/>
  <c r="AA127" i="2"/>
  <c r="A82" i="6" s="1"/>
  <c r="B82" i="6" s="1"/>
  <c r="C82" i="6" s="1"/>
  <c r="AA128" i="2"/>
  <c r="A83" i="6" s="1"/>
  <c r="B83" i="6" s="1"/>
  <c r="C83" i="6" s="1"/>
  <c r="AA129" i="2"/>
  <c r="A84" i="6" s="1"/>
  <c r="B84" i="6" s="1"/>
  <c r="C84" i="6" s="1"/>
  <c r="AA130" i="2"/>
  <c r="A85" i="6" s="1"/>
  <c r="B85" i="6" s="1"/>
  <c r="C85" i="6" s="1"/>
  <c r="AA131" i="2"/>
  <c r="A86" i="6" s="1"/>
  <c r="B86" i="6" s="1"/>
  <c r="C86" i="6" s="1"/>
  <c r="AA132" i="2"/>
  <c r="A87" i="6" s="1"/>
  <c r="B87" i="6" s="1"/>
  <c r="C87" i="6" s="1"/>
  <c r="AA133" i="2"/>
  <c r="A88" i="6" s="1"/>
  <c r="B88" i="6" s="1"/>
  <c r="C88" i="6" s="1"/>
  <c r="AA134" i="2"/>
  <c r="A89" i="6" s="1"/>
  <c r="B89" i="6" s="1"/>
  <c r="C89" i="6" s="1"/>
  <c r="AA135" i="2"/>
  <c r="A90" i="6" s="1"/>
  <c r="B90" i="6" s="1"/>
  <c r="C90" i="6" s="1"/>
  <c r="AA136" i="2"/>
  <c r="A91" i="6" s="1"/>
  <c r="B91" i="6" s="1"/>
  <c r="C91" i="6" s="1"/>
  <c r="AA137" i="2"/>
  <c r="A92" i="6" s="1"/>
  <c r="B92" i="6" s="1"/>
  <c r="C92" i="6" s="1"/>
  <c r="AA138" i="2"/>
  <c r="A93" i="6" s="1"/>
  <c r="B93" i="6" s="1"/>
  <c r="C93" i="6" s="1"/>
  <c r="AA139" i="2"/>
  <c r="A94" i="6" s="1"/>
  <c r="B94" i="6" s="1"/>
  <c r="C94" i="6" s="1"/>
  <c r="AA140" i="2"/>
  <c r="A95" i="6" s="1"/>
  <c r="B95" i="6" s="1"/>
  <c r="C95" i="6" s="1"/>
  <c r="AA141" i="2"/>
  <c r="A96" i="6" s="1"/>
  <c r="B96" i="6" s="1"/>
  <c r="C96" i="6" s="1"/>
  <c r="AA142" i="2"/>
  <c r="A97" i="6" s="1"/>
  <c r="B97" i="6" s="1"/>
  <c r="C97" i="6" s="1"/>
  <c r="AA143" i="2"/>
  <c r="A98" i="6" s="1"/>
  <c r="B98" i="6" s="1"/>
  <c r="C98" i="6" s="1"/>
  <c r="AA144" i="2"/>
  <c r="A99" i="6" s="1"/>
  <c r="B99" i="6" s="1"/>
  <c r="C99" i="6" s="1"/>
  <c r="AA145" i="2"/>
  <c r="A100" i="6" s="1"/>
  <c r="B100" i="6" s="1"/>
  <c r="C100" i="6" s="1"/>
  <c r="AA146" i="2"/>
  <c r="A101" i="6" s="1"/>
  <c r="B101" i="6" s="1"/>
  <c r="C101" i="6" s="1"/>
  <c r="AA147" i="2"/>
  <c r="A102" i="6" s="1"/>
  <c r="B102" i="6" s="1"/>
  <c r="C102" i="6" s="1"/>
  <c r="AA148" i="2"/>
  <c r="A103" i="6" s="1"/>
  <c r="B103" i="6" s="1"/>
  <c r="C103" i="6" s="1"/>
  <c r="AA149" i="2"/>
  <c r="A104" i="6" s="1"/>
  <c r="B104" i="6" s="1"/>
  <c r="C104" i="6" s="1"/>
  <c r="AA150" i="2"/>
  <c r="A105" i="6" s="1"/>
  <c r="B105" i="6" s="1"/>
  <c r="C105" i="6" s="1"/>
  <c r="AA151" i="2"/>
  <c r="A106" i="6" s="1"/>
  <c r="B106" i="6" s="1"/>
  <c r="C106" i="6" s="1"/>
  <c r="AA152" i="2"/>
  <c r="A107" i="6" s="1"/>
  <c r="B107" i="6" s="1"/>
  <c r="C107" i="6" s="1"/>
  <c r="AA153" i="2"/>
  <c r="A108" i="6" s="1"/>
  <c r="B108" i="6" s="1"/>
  <c r="C108" i="6" s="1"/>
  <c r="AA154" i="2"/>
  <c r="A109" i="6" s="1"/>
  <c r="B109" i="6" s="1"/>
  <c r="C109" i="6" s="1"/>
  <c r="AA155" i="2"/>
  <c r="A110" i="6" s="1"/>
  <c r="B110" i="6" s="1"/>
  <c r="C110" i="6" s="1"/>
  <c r="AA156" i="2"/>
  <c r="A111" i="6" s="1"/>
  <c r="B111" i="6" s="1"/>
  <c r="C111" i="6" s="1"/>
  <c r="AA157" i="2"/>
  <c r="A112" i="6" s="1"/>
  <c r="B112" i="6" s="1"/>
  <c r="C112" i="6" s="1"/>
  <c r="AA158" i="2"/>
  <c r="A113" i="6" s="1"/>
  <c r="B113" i="6" s="1"/>
  <c r="C113" i="6" s="1"/>
  <c r="AA159" i="2"/>
  <c r="A114" i="6" s="1"/>
  <c r="B114" i="6" s="1"/>
  <c r="C114" i="6" s="1"/>
  <c r="AA160" i="2"/>
  <c r="A115" i="6" s="1"/>
  <c r="B115" i="6" s="1"/>
  <c r="C115" i="6" s="1"/>
  <c r="AA161" i="2"/>
  <c r="A116" i="6" s="1"/>
  <c r="B116" i="6" s="1"/>
  <c r="C116" i="6" s="1"/>
  <c r="AA162" i="2"/>
  <c r="A117" i="6" s="1"/>
  <c r="B117" i="6" s="1"/>
  <c r="C117" i="6" s="1"/>
  <c r="AA163" i="2"/>
  <c r="A118" i="6" s="1"/>
  <c r="B118" i="6" s="1"/>
  <c r="C118" i="6" s="1"/>
  <c r="AA164" i="2"/>
  <c r="A119" i="6" s="1"/>
  <c r="B119" i="6" s="1"/>
  <c r="C119" i="6" s="1"/>
  <c r="AA165" i="2"/>
  <c r="A120" i="6" s="1"/>
  <c r="B120" i="6" s="1"/>
  <c r="C120" i="6" s="1"/>
  <c r="AA166" i="2"/>
  <c r="A121" i="6" s="1"/>
  <c r="B121" i="6" s="1"/>
  <c r="C121" i="6" s="1"/>
  <c r="AA167" i="2"/>
  <c r="A122" i="6" s="1"/>
  <c r="B122" i="6" s="1"/>
  <c r="C122" i="6" s="1"/>
  <c r="AA168" i="2"/>
  <c r="A123" i="6" s="1"/>
  <c r="B123" i="6" s="1"/>
  <c r="C123" i="6" s="1"/>
  <c r="AA169" i="2"/>
  <c r="A124" i="6" s="1"/>
  <c r="B124" i="6" s="1"/>
  <c r="C124" i="6" s="1"/>
  <c r="AA170" i="2"/>
  <c r="A125" i="6" s="1"/>
  <c r="B125" i="6" s="1"/>
  <c r="C125" i="6" s="1"/>
  <c r="AA171" i="2"/>
  <c r="A126" i="6" s="1"/>
  <c r="B126" i="6" s="1"/>
  <c r="C126" i="6" s="1"/>
  <c r="AA172" i="2"/>
  <c r="A127" i="6" s="1"/>
  <c r="B127" i="6" s="1"/>
  <c r="C127" i="6" s="1"/>
  <c r="AA173" i="2"/>
  <c r="A128" i="6" s="1"/>
  <c r="B128" i="6" s="1"/>
  <c r="C128" i="6" s="1"/>
  <c r="AA174" i="2"/>
  <c r="A129" i="6" s="1"/>
  <c r="B129" i="6" s="1"/>
  <c r="C129" i="6" s="1"/>
  <c r="AA175" i="2"/>
  <c r="A130" i="6" s="1"/>
  <c r="B130" i="6" s="1"/>
  <c r="C130" i="6" s="1"/>
  <c r="AA176" i="2"/>
  <c r="A131" i="6" s="1"/>
  <c r="B131" i="6" s="1"/>
  <c r="C131" i="6" s="1"/>
  <c r="AA177" i="2"/>
  <c r="A132" i="6" s="1"/>
  <c r="B132" i="6" s="1"/>
  <c r="C132" i="6" s="1"/>
  <c r="AA178" i="2"/>
  <c r="A133" i="6" s="1"/>
  <c r="B133" i="6" s="1"/>
  <c r="C133" i="6" s="1"/>
  <c r="AA179" i="2"/>
  <c r="A134" i="6" s="1"/>
  <c r="B134" i="6" s="1"/>
  <c r="C134" i="6" s="1"/>
  <c r="AA180" i="2"/>
  <c r="A135" i="6" s="1"/>
  <c r="B135" i="6" s="1"/>
  <c r="C135" i="6" s="1"/>
  <c r="AA181" i="2"/>
  <c r="A136" i="6" s="1"/>
  <c r="B136" i="6" s="1"/>
  <c r="C136" i="6" s="1"/>
  <c r="AA182" i="2"/>
  <c r="A137" i="6" s="1"/>
  <c r="B137" i="6" s="1"/>
  <c r="C137" i="6" s="1"/>
  <c r="AA183" i="2"/>
  <c r="A138" i="6" s="1"/>
  <c r="B138" i="6" s="1"/>
  <c r="C138" i="6" s="1"/>
  <c r="AA184" i="2"/>
  <c r="A139" i="6" s="1"/>
  <c r="B139" i="6" s="1"/>
  <c r="C139" i="6" s="1"/>
  <c r="AA185" i="2"/>
  <c r="A140" i="6" s="1"/>
  <c r="B140" i="6" s="1"/>
  <c r="C140" i="6" s="1"/>
  <c r="AA186" i="2"/>
  <c r="A141" i="6" s="1"/>
  <c r="B141" i="6" s="1"/>
  <c r="C141" i="6" s="1"/>
  <c r="AA187" i="2"/>
  <c r="A142" i="6" s="1"/>
  <c r="B142" i="6" s="1"/>
  <c r="C142" i="6" s="1"/>
  <c r="AA188" i="2"/>
  <c r="A143" i="6" s="1"/>
  <c r="B143" i="6" s="1"/>
  <c r="C143" i="6" s="1"/>
  <c r="AA189" i="2"/>
  <c r="A144" i="6" s="1"/>
  <c r="B144" i="6" s="1"/>
  <c r="C144" i="6" s="1"/>
  <c r="AA190" i="2"/>
  <c r="A145" i="6" s="1"/>
  <c r="B145" i="6" s="1"/>
  <c r="C145" i="6" s="1"/>
  <c r="AA191" i="2"/>
  <c r="A146" i="6" s="1"/>
  <c r="B146" i="6" s="1"/>
  <c r="C146" i="6" s="1"/>
  <c r="AA192" i="2"/>
  <c r="A147" i="6" s="1"/>
  <c r="B147" i="6" s="1"/>
  <c r="C147" i="6" s="1"/>
  <c r="AA193" i="2"/>
  <c r="A148" i="6" s="1"/>
  <c r="B148" i="6" s="1"/>
  <c r="C148" i="6" s="1"/>
  <c r="AA194" i="2"/>
  <c r="A149" i="6" s="1"/>
  <c r="B149" i="6" s="1"/>
  <c r="C149" i="6" s="1"/>
  <c r="AA195" i="2"/>
  <c r="A150" i="6" s="1"/>
  <c r="B150" i="6" s="1"/>
  <c r="C150" i="6" s="1"/>
  <c r="AA196" i="2"/>
  <c r="A151" i="6" s="1"/>
  <c r="B151" i="6" s="1"/>
  <c r="C151" i="6" s="1"/>
  <c r="AA197" i="2"/>
  <c r="A152" i="6" s="1"/>
  <c r="B152" i="6" s="1"/>
  <c r="C152" i="6" s="1"/>
  <c r="AA198" i="2"/>
  <c r="A153" i="6" s="1"/>
  <c r="B153" i="6" s="1"/>
  <c r="C153" i="6" s="1"/>
  <c r="AA199" i="2"/>
  <c r="A154" i="6" s="1"/>
  <c r="B154" i="6" s="1"/>
  <c r="C154" i="6" s="1"/>
  <c r="AA200" i="2"/>
  <c r="A155" i="6" s="1"/>
  <c r="B155" i="6" s="1"/>
  <c r="C155" i="6" s="1"/>
  <c r="AA201" i="2"/>
  <c r="A156" i="6" s="1"/>
  <c r="B156" i="6" s="1"/>
  <c r="C156" i="6" s="1"/>
  <c r="AA202" i="2"/>
  <c r="A157" i="6" s="1"/>
  <c r="B157" i="6" s="1"/>
  <c r="C157" i="6" s="1"/>
  <c r="AA203" i="2"/>
  <c r="A158" i="6" s="1"/>
  <c r="B158" i="6" s="1"/>
  <c r="C158" i="6" s="1"/>
  <c r="AA204" i="2"/>
  <c r="A159" i="6" s="1"/>
  <c r="B159" i="6" s="1"/>
  <c r="C159" i="6" s="1"/>
  <c r="AA205" i="2"/>
  <c r="A160" i="6" s="1"/>
  <c r="B160" i="6" s="1"/>
  <c r="C160" i="6" s="1"/>
  <c r="AA206" i="2"/>
  <c r="A161" i="6" s="1"/>
  <c r="B161" i="6" s="1"/>
  <c r="C161" i="6" s="1"/>
  <c r="AA207" i="2"/>
  <c r="A162" i="6" s="1"/>
  <c r="B162" i="6" s="1"/>
  <c r="C162" i="6" s="1"/>
  <c r="AA208" i="2"/>
  <c r="A163" i="6" s="1"/>
  <c r="B163" i="6" s="1"/>
  <c r="C163" i="6" s="1"/>
  <c r="AA209" i="2"/>
  <c r="A164" i="6" s="1"/>
  <c r="B164" i="6" s="1"/>
  <c r="C164" i="6" s="1"/>
  <c r="AA210" i="2"/>
  <c r="A165" i="6" s="1"/>
  <c r="B165" i="6" s="1"/>
  <c r="C165" i="6" s="1"/>
  <c r="AA211" i="2"/>
  <c r="A166" i="6" s="1"/>
  <c r="B166" i="6" s="1"/>
  <c r="C166" i="6" s="1"/>
  <c r="AA212" i="2"/>
  <c r="A167" i="6" s="1"/>
  <c r="B167" i="6" s="1"/>
  <c r="C167" i="6" s="1"/>
  <c r="AA213" i="2"/>
  <c r="A168" i="6" s="1"/>
  <c r="B168" i="6" s="1"/>
  <c r="C168" i="6" s="1"/>
  <c r="AA214" i="2"/>
  <c r="A169" i="6" s="1"/>
  <c r="B169" i="6" s="1"/>
  <c r="C169" i="6" s="1"/>
  <c r="AA215" i="2"/>
  <c r="A170" i="6" s="1"/>
  <c r="B170" i="6" s="1"/>
  <c r="C170" i="6" s="1"/>
  <c r="AA216" i="2"/>
  <c r="A171" i="6" s="1"/>
  <c r="B171" i="6" s="1"/>
  <c r="C171" i="6" s="1"/>
  <c r="AA217" i="2"/>
  <c r="A172" i="6" s="1"/>
  <c r="B172" i="6" s="1"/>
  <c r="C172" i="6" s="1"/>
  <c r="AA218" i="2"/>
  <c r="A173" i="6" s="1"/>
  <c r="B173" i="6" s="1"/>
  <c r="C173" i="6" s="1"/>
  <c r="AA219" i="2"/>
  <c r="A174" i="6" s="1"/>
  <c r="B174" i="6" s="1"/>
  <c r="C174" i="6" s="1"/>
  <c r="AA220" i="2"/>
  <c r="A175" i="6" s="1"/>
  <c r="B175" i="6" s="1"/>
  <c r="C175" i="6" s="1"/>
  <c r="AA221" i="2"/>
  <c r="A176" i="6" s="1"/>
  <c r="B176" i="6" s="1"/>
  <c r="C176" i="6" s="1"/>
  <c r="AA222" i="2"/>
  <c r="A177" i="6" s="1"/>
  <c r="B177" i="6" s="1"/>
  <c r="C177" i="6" s="1"/>
  <c r="AA223" i="2"/>
  <c r="A178" i="6" s="1"/>
  <c r="B178" i="6" s="1"/>
  <c r="C178" i="6" s="1"/>
  <c r="AA224" i="2"/>
  <c r="A179" i="6" s="1"/>
  <c r="B179" i="6" s="1"/>
  <c r="C179" i="6" s="1"/>
  <c r="AA225" i="2"/>
  <c r="A180" i="6" s="1"/>
  <c r="B180" i="6" s="1"/>
  <c r="C180" i="6" s="1"/>
  <c r="AA226" i="2"/>
  <c r="A181" i="6" s="1"/>
  <c r="B181" i="6" s="1"/>
  <c r="C181" i="6" s="1"/>
  <c r="AA227" i="2"/>
  <c r="A182" i="6" s="1"/>
  <c r="B182" i="6" s="1"/>
  <c r="C182" i="6" s="1"/>
  <c r="AA228" i="2"/>
  <c r="A183" i="6" s="1"/>
  <c r="B183" i="6" s="1"/>
  <c r="C183" i="6" s="1"/>
  <c r="AA229" i="2"/>
  <c r="A184" i="6" s="1"/>
  <c r="B184" i="6" s="1"/>
  <c r="C184" i="6" s="1"/>
  <c r="AA230" i="2"/>
  <c r="A185" i="6" s="1"/>
  <c r="B185" i="6" s="1"/>
  <c r="C185" i="6" s="1"/>
  <c r="AA231" i="2"/>
  <c r="A186" i="6" s="1"/>
  <c r="B186" i="6" s="1"/>
  <c r="C186" i="6" s="1"/>
  <c r="AA232" i="2"/>
  <c r="A187" i="6" s="1"/>
  <c r="B187" i="6" s="1"/>
  <c r="C187" i="6" s="1"/>
  <c r="AA233" i="2"/>
  <c r="A188" i="6" s="1"/>
  <c r="B188" i="6" s="1"/>
  <c r="C188" i="6" s="1"/>
  <c r="AA234" i="2"/>
  <c r="A189" i="6" s="1"/>
  <c r="B189" i="6" s="1"/>
  <c r="C189" i="6" s="1"/>
  <c r="AA235" i="2"/>
  <c r="A190" i="6" s="1"/>
  <c r="B190" i="6" s="1"/>
  <c r="C190" i="6" s="1"/>
  <c r="AA236" i="2"/>
  <c r="A191" i="6" s="1"/>
  <c r="B191" i="6" s="1"/>
  <c r="C191" i="6" s="1"/>
  <c r="AA237" i="2"/>
  <c r="A192" i="6" s="1"/>
  <c r="B192" i="6" s="1"/>
  <c r="C192" i="6" s="1"/>
  <c r="AA238" i="2"/>
  <c r="A193" i="6" s="1"/>
  <c r="B193" i="6" s="1"/>
  <c r="C193" i="6" s="1"/>
  <c r="AA239" i="2"/>
  <c r="A194" i="6" s="1"/>
  <c r="B194" i="6" s="1"/>
  <c r="C194" i="6" s="1"/>
  <c r="AA240" i="2"/>
  <c r="A195" i="6" s="1"/>
  <c r="B195" i="6" s="1"/>
  <c r="C195" i="6" s="1"/>
  <c r="AA241" i="2"/>
  <c r="A196" i="6" s="1"/>
  <c r="B196" i="6" s="1"/>
  <c r="C196" i="6" s="1"/>
  <c r="AA242" i="2"/>
  <c r="A197" i="6" s="1"/>
  <c r="B197" i="6" s="1"/>
  <c r="C197" i="6" s="1"/>
  <c r="AA243" i="2"/>
  <c r="A198" i="6" s="1"/>
  <c r="B198" i="6" s="1"/>
  <c r="C198" i="6" s="1"/>
  <c r="AA244" i="2"/>
  <c r="A199" i="6" s="1"/>
  <c r="B199" i="6" s="1"/>
  <c r="C199" i="6" s="1"/>
  <c r="AA245" i="2"/>
  <c r="A200" i="6" s="1"/>
  <c r="B200" i="6" s="1"/>
  <c r="C200" i="6" s="1"/>
  <c r="AA246" i="2"/>
  <c r="A201" i="6" s="1"/>
  <c r="B201" i="6" s="1"/>
  <c r="C201" i="6" s="1"/>
  <c r="AA247" i="2"/>
  <c r="A202" i="6" s="1"/>
  <c r="B202" i="6" s="1"/>
  <c r="C202" i="6" s="1"/>
  <c r="AA248" i="2"/>
  <c r="A203" i="6" s="1"/>
  <c r="B203" i="6" s="1"/>
  <c r="C203" i="6" s="1"/>
  <c r="AA249" i="2"/>
  <c r="A204" i="6" s="1"/>
  <c r="B204" i="6" s="1"/>
  <c r="C204" i="6" s="1"/>
  <c r="AA250" i="2"/>
  <c r="A205" i="6" s="1"/>
  <c r="B205" i="6" s="1"/>
  <c r="C205" i="6" s="1"/>
  <c r="AA251" i="2"/>
  <c r="A206" i="6" s="1"/>
  <c r="B206" i="6" s="1"/>
  <c r="C206" i="6" s="1"/>
  <c r="AA252" i="2"/>
  <c r="A207" i="6" s="1"/>
  <c r="B207" i="6" s="1"/>
  <c r="C207" i="6" s="1"/>
  <c r="AA253" i="2"/>
  <c r="A208" i="6" s="1"/>
  <c r="B208" i="6" s="1"/>
  <c r="C208" i="6" s="1"/>
  <c r="AA254" i="2"/>
  <c r="A209" i="6" s="1"/>
  <c r="B209" i="6" s="1"/>
  <c r="C209" i="6" s="1"/>
  <c r="AA255" i="2"/>
  <c r="A210" i="6" s="1"/>
  <c r="B210" i="6" s="1"/>
  <c r="C210" i="6" s="1"/>
  <c r="AA256" i="2"/>
  <c r="A211" i="6" s="1"/>
  <c r="B211" i="6" s="1"/>
  <c r="C211" i="6" s="1"/>
  <c r="AA257" i="2"/>
  <c r="A212" i="6" s="1"/>
  <c r="B212" i="6" s="1"/>
  <c r="C212" i="6" s="1"/>
  <c r="AA258" i="2"/>
  <c r="A213" i="6" s="1"/>
  <c r="B213" i="6" s="1"/>
  <c r="C213" i="6" s="1"/>
  <c r="AA259" i="2"/>
  <c r="A214" i="6" s="1"/>
  <c r="B214" i="6" s="1"/>
  <c r="C214" i="6" s="1"/>
  <c r="AA260" i="2"/>
  <c r="A215" i="6" s="1"/>
  <c r="B215" i="6" s="1"/>
  <c r="C215" i="6" s="1"/>
  <c r="AA261" i="2"/>
  <c r="A216" i="6" s="1"/>
  <c r="B216" i="6" s="1"/>
  <c r="C216" i="6" s="1"/>
  <c r="AA262" i="2"/>
  <c r="A217" i="6" s="1"/>
  <c r="B217" i="6" s="1"/>
  <c r="C217" i="6" s="1"/>
  <c r="AA263" i="2"/>
  <c r="A218" i="6" s="1"/>
  <c r="B218" i="6" s="1"/>
  <c r="C218" i="6" s="1"/>
  <c r="AA264" i="2"/>
  <c r="A219" i="6" s="1"/>
  <c r="B219" i="6" s="1"/>
  <c r="C219" i="6" s="1"/>
  <c r="AA265" i="2"/>
  <c r="A220" i="6" s="1"/>
  <c r="B220" i="6" s="1"/>
  <c r="C220" i="6" s="1"/>
  <c r="AA266" i="2"/>
  <c r="A221" i="6" s="1"/>
  <c r="B221" i="6" s="1"/>
  <c r="C221" i="6" s="1"/>
  <c r="AA267" i="2"/>
  <c r="A222" i="6" s="1"/>
  <c r="B222" i="6" s="1"/>
  <c r="C222" i="6" s="1"/>
  <c r="AA268" i="2"/>
  <c r="A223" i="6" s="1"/>
  <c r="B223" i="6" s="1"/>
  <c r="C223" i="6" s="1"/>
  <c r="AA269" i="2"/>
  <c r="A224" i="6" s="1"/>
  <c r="B224" i="6" s="1"/>
  <c r="C224" i="6" s="1"/>
  <c r="AA270" i="2"/>
  <c r="A225" i="6" s="1"/>
  <c r="B225" i="6" s="1"/>
  <c r="C225" i="6" s="1"/>
  <c r="AA271" i="2"/>
  <c r="A226" i="6" s="1"/>
  <c r="B226" i="6" s="1"/>
  <c r="C226" i="6" s="1"/>
  <c r="AA272" i="2"/>
  <c r="A227" i="6" s="1"/>
  <c r="B227" i="6" s="1"/>
  <c r="C227" i="6" s="1"/>
  <c r="AA273" i="2"/>
  <c r="A228" i="6" s="1"/>
  <c r="B228" i="6" s="1"/>
  <c r="C228" i="6" s="1"/>
  <c r="AA274" i="2"/>
  <c r="A229" i="6" s="1"/>
  <c r="B229" i="6" s="1"/>
  <c r="C229" i="6" s="1"/>
  <c r="AA275" i="2"/>
  <c r="A230" i="6" s="1"/>
  <c r="B230" i="6" s="1"/>
  <c r="C230" i="6" s="1"/>
  <c r="AA276" i="2"/>
  <c r="A231" i="6" s="1"/>
  <c r="B231" i="6" s="1"/>
  <c r="C231" i="6" s="1"/>
  <c r="AA277" i="2"/>
  <c r="A232" i="6" s="1"/>
  <c r="B232" i="6" s="1"/>
  <c r="C232" i="6" s="1"/>
  <c r="AA278" i="2"/>
  <c r="A233" i="6" s="1"/>
  <c r="B233" i="6" s="1"/>
  <c r="C233" i="6" s="1"/>
  <c r="AA279" i="2"/>
  <c r="A234" i="6" s="1"/>
  <c r="B234" i="6" s="1"/>
  <c r="C234" i="6" s="1"/>
  <c r="AA280" i="2"/>
  <c r="A235" i="6" s="1"/>
  <c r="B235" i="6" s="1"/>
  <c r="C235" i="6" s="1"/>
  <c r="AA281" i="2"/>
  <c r="A236" i="6" s="1"/>
  <c r="B236" i="6" s="1"/>
  <c r="C236" i="6" s="1"/>
  <c r="AA282" i="2"/>
  <c r="A237" i="6" s="1"/>
  <c r="B237" i="6" s="1"/>
  <c r="C237" i="6" s="1"/>
  <c r="AA283" i="2"/>
  <c r="A238" i="6" s="1"/>
  <c r="B238" i="6" s="1"/>
  <c r="C238" i="6" s="1"/>
  <c r="AA284" i="2"/>
  <c r="A239" i="6" s="1"/>
  <c r="B239" i="6" s="1"/>
  <c r="C239" i="6" s="1"/>
  <c r="AA285" i="2"/>
  <c r="A240" i="6" s="1"/>
  <c r="B240" i="6" s="1"/>
  <c r="C240" i="6" s="1"/>
  <c r="AA286" i="2"/>
  <c r="A241" i="6" s="1"/>
  <c r="B241" i="6" s="1"/>
  <c r="C241" i="6" s="1"/>
  <c r="AA287" i="2"/>
  <c r="A242" i="6" s="1"/>
  <c r="B242" i="6" s="1"/>
  <c r="C242" i="6" s="1"/>
  <c r="AA288" i="2"/>
  <c r="A243" i="6" s="1"/>
  <c r="B243" i="6" s="1"/>
  <c r="C243" i="6" s="1"/>
  <c r="AA289" i="2"/>
  <c r="A244" i="6" s="1"/>
  <c r="B244" i="6" s="1"/>
  <c r="C244" i="6" s="1"/>
  <c r="AA290" i="2"/>
  <c r="A245" i="6" s="1"/>
  <c r="B245" i="6" s="1"/>
  <c r="C245" i="6" s="1"/>
  <c r="AA291" i="2"/>
  <c r="A246" i="6" s="1"/>
  <c r="B246" i="6" s="1"/>
  <c r="C246" i="6" s="1"/>
  <c r="AA292" i="2"/>
  <c r="A247" i="6" s="1"/>
  <c r="B247" i="6" s="1"/>
  <c r="C247" i="6" s="1"/>
  <c r="AA293" i="2"/>
  <c r="A248" i="6" s="1"/>
  <c r="B248" i="6" s="1"/>
  <c r="C248" i="6" s="1"/>
  <c r="AA294" i="2"/>
  <c r="A249" i="6" s="1"/>
  <c r="B249" i="6" s="1"/>
  <c r="C249" i="6" s="1"/>
  <c r="AA295" i="2"/>
  <c r="A250" i="6" s="1"/>
  <c r="B250" i="6" s="1"/>
  <c r="C250" i="6" s="1"/>
  <c r="AA296" i="2"/>
  <c r="A251" i="6" s="1"/>
  <c r="B251" i="6" s="1"/>
  <c r="C251" i="6" s="1"/>
  <c r="AA297" i="2"/>
  <c r="A252" i="6" s="1"/>
  <c r="B252" i="6" s="1"/>
  <c r="C252" i="6" s="1"/>
  <c r="AA298" i="2"/>
  <c r="A253" i="6" s="1"/>
  <c r="B253" i="6" s="1"/>
  <c r="C253" i="6" s="1"/>
  <c r="AA299" i="2"/>
  <c r="A254" i="6" s="1"/>
  <c r="B254" i="6" s="1"/>
  <c r="C254" i="6" s="1"/>
  <c r="AA300" i="2"/>
  <c r="A255" i="6" s="1"/>
  <c r="B255" i="6" s="1"/>
  <c r="C255" i="6" s="1"/>
  <c r="AA301" i="2"/>
  <c r="A256" i="6" s="1"/>
  <c r="B256" i="6" s="1"/>
  <c r="C256" i="6" s="1"/>
  <c r="AA302" i="2"/>
  <c r="A257" i="6" s="1"/>
  <c r="B257" i="6" s="1"/>
  <c r="C257" i="6" s="1"/>
  <c r="AA303" i="2"/>
  <c r="A258" i="6" s="1"/>
  <c r="B258" i="6" s="1"/>
  <c r="C258" i="6" s="1"/>
  <c r="AA304" i="2"/>
  <c r="A259" i="6" s="1"/>
  <c r="B259" i="6" s="1"/>
  <c r="C259" i="6" s="1"/>
  <c r="AA305" i="2"/>
  <c r="A260" i="6" s="1"/>
  <c r="B260" i="6" s="1"/>
  <c r="C260" i="6" s="1"/>
  <c r="AA306" i="2"/>
  <c r="A261" i="6" s="1"/>
  <c r="B261" i="6" s="1"/>
  <c r="C261" i="6" s="1"/>
  <c r="AA307" i="2"/>
  <c r="A262" i="6" s="1"/>
  <c r="B262" i="6" s="1"/>
  <c r="C262" i="6" s="1"/>
  <c r="AA308" i="2"/>
  <c r="A263" i="6" s="1"/>
  <c r="B263" i="6" s="1"/>
  <c r="C263" i="6" s="1"/>
  <c r="AA309" i="2"/>
  <c r="A264" i="6" s="1"/>
  <c r="B264" i="6" s="1"/>
  <c r="C264" i="6" s="1"/>
  <c r="E12" i="6"/>
  <c r="B65" i="3"/>
  <c r="B66" i="3"/>
  <c r="B67" i="3"/>
  <c r="B68" i="3"/>
  <c r="B69" i="3"/>
  <c r="B70" i="3"/>
  <c r="B71" i="3"/>
  <c r="B72" i="3"/>
  <c r="B73" i="3"/>
  <c r="B74" i="3"/>
  <c r="B75" i="3"/>
  <c r="B76" i="3"/>
  <c r="B77" i="3"/>
  <c r="B78" i="3"/>
  <c r="B79" i="3"/>
  <c r="B80" i="3"/>
  <c r="B81" i="3"/>
  <c r="B82" i="3"/>
  <c r="B83" i="3"/>
  <c r="B84" i="3"/>
  <c r="B85" i="3"/>
  <c r="B86" i="3"/>
  <c r="B87" i="3"/>
  <c r="B88" i="3"/>
  <c r="B89" i="3"/>
  <c r="B90" i="3"/>
  <c r="B91" i="3"/>
  <c r="B92" i="3"/>
  <c r="B93" i="3"/>
  <c r="B94" i="3"/>
  <c r="B95" i="3"/>
  <c r="B96" i="3"/>
  <c r="B97" i="3"/>
  <c r="B98" i="3"/>
  <c r="B99" i="3"/>
  <c r="B108" i="3"/>
  <c r="B109" i="3"/>
  <c r="B110" i="3"/>
  <c r="B111" i="3"/>
  <c r="F81" i="6" s="1" a="1"/>
  <c r="F81" i="6" s="1"/>
  <c r="B61" i="3"/>
  <c r="B62" i="3"/>
  <c r="B63" i="3"/>
  <c r="B64" i="3"/>
  <c r="A3" i="6"/>
  <c r="B3" i="6" s="1"/>
  <c r="A4" i="6"/>
  <c r="B4" i="6" s="1"/>
  <c r="C4" i="6" s="1"/>
  <c r="E13" i="6"/>
  <c r="E14" i="6"/>
  <c r="E15" i="6"/>
  <c r="E16" i="6"/>
  <c r="E17" i="6"/>
  <c r="E18" i="6"/>
  <c r="E19" i="6"/>
  <c r="E20" i="6"/>
  <c r="E21" i="6"/>
  <c r="E22" i="6"/>
  <c r="E23" i="6"/>
  <c r="E24" i="6"/>
  <c r="E25" i="6"/>
  <c r="E26" i="6"/>
  <c r="E27" i="6"/>
  <c r="E28" i="6"/>
  <c r="E29" i="6"/>
  <c r="E30" i="6"/>
  <c r="E31" i="6"/>
  <c r="E32" i="6"/>
  <c r="E33" i="6"/>
  <c r="E34" i="6"/>
  <c r="E35" i="6"/>
  <c r="E36" i="6"/>
  <c r="E37" i="6"/>
  <c r="E38" i="6"/>
  <c r="O23" i="2"/>
  <c r="AB58" i="2"/>
  <c r="F133" i="6" l="1" a="1"/>
  <c r="F133" i="6" s="1"/>
  <c r="H306" i="6" a="1"/>
  <c r="H306" i="6" s="1"/>
  <c r="H133" i="6" a="1"/>
  <c r="H133" i="6" s="1"/>
  <c r="F232" i="6" a="1"/>
  <c r="F232" i="6" s="1"/>
  <c r="F207" i="6" a="1"/>
  <c r="F207" i="6" s="1"/>
  <c r="F174" i="6" a="1"/>
  <c r="F174" i="6" s="1"/>
  <c r="F195" i="6" a="1"/>
  <c r="F195" i="6" s="1"/>
  <c r="F303" i="6" a="1"/>
  <c r="F303" i="6" s="1"/>
  <c r="F280" i="6" a="1"/>
  <c r="F280" i="6" s="1"/>
  <c r="F290" i="6" a="1"/>
  <c r="F290" i="6" s="1"/>
  <c r="F267" i="6" a="1"/>
  <c r="F267" i="6" s="1"/>
  <c r="F259" i="6" a="1"/>
  <c r="F259" i="6" s="1"/>
  <c r="F201" i="6" a="1"/>
  <c r="F201" i="6" s="1"/>
  <c r="F179" i="6" a="1"/>
  <c r="F179" i="6" s="1"/>
  <c r="F169" i="6" a="1"/>
  <c r="F169" i="6" s="1"/>
  <c r="H313" i="6" a="1"/>
  <c r="H313" i="6" s="1"/>
  <c r="H156" i="6" a="1"/>
  <c r="H156" i="6" s="1"/>
  <c r="H116" i="6" a="1"/>
  <c r="H116" i="6" s="1"/>
  <c r="H309" i="6" a="1"/>
  <c r="H309" i="6" s="1"/>
  <c r="F306" i="6" a="1"/>
  <c r="F306" i="6" s="1"/>
  <c r="H296" i="6" a="1"/>
  <c r="H296" i="6" s="1"/>
  <c r="F293" i="6" a="1"/>
  <c r="F293" i="6" s="1"/>
  <c r="F283" i="6" a="1"/>
  <c r="F283" i="6" s="1"/>
  <c r="H280" i="6" a="1"/>
  <c r="H280" i="6" s="1"/>
  <c r="H273" i="6" a="1"/>
  <c r="H273" i="6" s="1"/>
  <c r="F270" i="6" a="1"/>
  <c r="F270" i="6" s="1"/>
  <c r="H263" i="6" a="1"/>
  <c r="H263" i="6" s="1"/>
  <c r="H259" i="6" a="1"/>
  <c r="H259" i="6" s="1"/>
  <c r="H254" i="6" a="1"/>
  <c r="H254" i="6" s="1"/>
  <c r="H248" i="6" a="1"/>
  <c r="H248" i="6" s="1"/>
  <c r="H240" i="6" a="1"/>
  <c r="H240" i="6" s="1"/>
  <c r="F223" i="6" a="1"/>
  <c r="F223" i="6" s="1"/>
  <c r="H214" i="6" a="1"/>
  <c r="H214" i="6" s="1"/>
  <c r="H207" i="6" a="1"/>
  <c r="H207" i="6" s="1"/>
  <c r="H201" i="6" a="1"/>
  <c r="H201" i="6" s="1"/>
  <c r="H195" i="6" a="1"/>
  <c r="H195" i="6" s="1"/>
  <c r="F189" i="6" a="1"/>
  <c r="F189" i="6" s="1"/>
  <c r="F184" i="6" a="1"/>
  <c r="F184" i="6" s="1"/>
  <c r="H179" i="6" a="1"/>
  <c r="H179" i="6" s="1"/>
  <c r="H174" i="6" a="1"/>
  <c r="H174" i="6" s="1"/>
  <c r="F163" i="6" a="1"/>
  <c r="F163" i="6" s="1"/>
  <c r="H155" i="6" a="1"/>
  <c r="H155" i="6" s="1"/>
  <c r="H149" i="6" a="1"/>
  <c r="H149" i="6" s="1"/>
  <c r="H143" i="6" a="1"/>
  <c r="H143" i="6" s="1"/>
  <c r="F127" i="6" a="1"/>
  <c r="F127" i="6" s="1"/>
  <c r="F121" i="6" a="1"/>
  <c r="F121" i="6" s="1"/>
  <c r="H103" i="6" a="1"/>
  <c r="H103" i="6" s="1"/>
  <c r="H91" i="6" a="1"/>
  <c r="H91" i="6" s="1"/>
  <c r="H81" i="6" a="1"/>
  <c r="H81" i="6" s="1"/>
  <c r="H312" i="6" a="1"/>
  <c r="H312" i="6" s="1"/>
  <c r="F309" i="6" a="1"/>
  <c r="F309" i="6" s="1"/>
  <c r="H299" i="6" a="1"/>
  <c r="H299" i="6" s="1"/>
  <c r="F296" i="6" a="1"/>
  <c r="F296" i="6" s="1"/>
  <c r="F286" i="6" a="1"/>
  <c r="F286" i="6" s="1"/>
  <c r="H283" i="6" a="1"/>
  <c r="H283" i="6" s="1"/>
  <c r="H276" i="6" a="1"/>
  <c r="H276" i="6" s="1"/>
  <c r="F273" i="6" a="1"/>
  <c r="F273" i="6" s="1"/>
  <c r="F263" i="6" a="1"/>
  <c r="F263" i="6" s="1"/>
  <c r="H258" i="6" a="1"/>
  <c r="H258" i="6" s="1"/>
  <c r="F254" i="6" a="1"/>
  <c r="F254" i="6" s="1"/>
  <c r="H247" i="6" a="1"/>
  <c r="H247" i="6" s="1"/>
  <c r="H239" i="6" a="1"/>
  <c r="H239" i="6" s="1"/>
  <c r="H231" i="6" a="1"/>
  <c r="H231" i="6" s="1"/>
  <c r="F214" i="6" a="1"/>
  <c r="F214" i="6" s="1"/>
  <c r="F206" i="6" a="1"/>
  <c r="F206" i="6" s="1"/>
  <c r="F200" i="6" a="1"/>
  <c r="F200" i="6" s="1"/>
  <c r="F194" i="6" a="1"/>
  <c r="F194" i="6" s="1"/>
  <c r="H189" i="6" a="1"/>
  <c r="H189" i="6" s="1"/>
  <c r="H178" i="6" a="1"/>
  <c r="H178" i="6" s="1"/>
  <c r="F173" i="6" a="1"/>
  <c r="F173" i="6" s="1"/>
  <c r="F168" i="6" a="1"/>
  <c r="F168" i="6" s="1"/>
  <c r="F162" i="6" a="1"/>
  <c r="F162" i="6" s="1"/>
  <c r="F155" i="6" a="1"/>
  <c r="F155" i="6" s="1"/>
  <c r="F149" i="6" a="1"/>
  <c r="F149" i="6" s="1"/>
  <c r="F143" i="6" a="1"/>
  <c r="F143" i="6" s="1"/>
  <c r="H137" i="6" a="1"/>
  <c r="H137" i="6" s="1"/>
  <c r="H131" i="6" a="1"/>
  <c r="H131" i="6" s="1"/>
  <c r="H102" i="6" a="1"/>
  <c r="H102" i="6" s="1"/>
  <c r="H90" i="6" a="1"/>
  <c r="H90" i="6" s="1"/>
  <c r="H79" i="6" a="1"/>
  <c r="H79" i="6" s="1"/>
  <c r="H249" i="6" a="1"/>
  <c r="H249" i="6" s="1"/>
  <c r="H215" i="6" a="1"/>
  <c r="H215" i="6" s="1"/>
  <c r="H121" i="6" a="1"/>
  <c r="H121" i="6" s="1"/>
  <c r="H71" i="6" a="1"/>
  <c r="H71" i="6" s="1"/>
  <c r="H315" i="6" a="1"/>
  <c r="H315" i="6" s="1"/>
  <c r="F312" i="6" a="1"/>
  <c r="F312" i="6" s="1"/>
  <c r="H302" i="6" a="1"/>
  <c r="H302" i="6" s="1"/>
  <c r="F299" i="6" a="1"/>
  <c r="F299" i="6" s="1"/>
  <c r="F289" i="6" a="1"/>
  <c r="F289" i="6" s="1"/>
  <c r="H286" i="6" a="1"/>
  <c r="H286" i="6" s="1"/>
  <c r="H279" i="6" a="1"/>
  <c r="H279" i="6" s="1"/>
  <c r="F276" i="6" a="1"/>
  <c r="F276" i="6" s="1"/>
  <c r="H266" i="6" a="1"/>
  <c r="H266" i="6" s="1"/>
  <c r="F258" i="6" a="1"/>
  <c r="F258" i="6" s="1"/>
  <c r="H246" i="6" a="1"/>
  <c r="H246" i="6" s="1"/>
  <c r="H238" i="6" a="1"/>
  <c r="H238" i="6" s="1"/>
  <c r="H230" i="6" a="1"/>
  <c r="H230" i="6" s="1"/>
  <c r="H222" i="6" a="1"/>
  <c r="H222" i="6" s="1"/>
  <c r="H206" i="6" a="1"/>
  <c r="H206" i="6" s="1"/>
  <c r="H200" i="6" a="1"/>
  <c r="H200" i="6" s="1"/>
  <c r="H194" i="6" a="1"/>
  <c r="H194" i="6" s="1"/>
  <c r="F188" i="6" a="1"/>
  <c r="F188" i="6" s="1"/>
  <c r="F183" i="6" a="1"/>
  <c r="F183" i="6" s="1"/>
  <c r="F178" i="6" a="1"/>
  <c r="F178" i="6" s="1"/>
  <c r="H173" i="6" a="1"/>
  <c r="H173" i="6" s="1"/>
  <c r="H168" i="6" a="1"/>
  <c r="H168" i="6" s="1"/>
  <c r="H162" i="6" a="1"/>
  <c r="H162" i="6" s="1"/>
  <c r="F137" i="6" a="1"/>
  <c r="F137" i="6" s="1"/>
  <c r="F131" i="6" a="1"/>
  <c r="F131" i="6" s="1"/>
  <c r="H125" i="6" a="1"/>
  <c r="H125" i="6" s="1"/>
  <c r="F78" i="6" a="1"/>
  <c r="F78" i="6" s="1"/>
  <c r="F68" i="6" a="1"/>
  <c r="F68" i="6" s="1"/>
  <c r="F30" i="6" a="1"/>
  <c r="F30" i="6" s="1"/>
  <c r="Z31" i="2" s="1"/>
  <c r="F315" i="6" a="1"/>
  <c r="F315" i="6" s="1"/>
  <c r="H305" i="6" a="1"/>
  <c r="H305" i="6" s="1"/>
  <c r="F302" i="6" a="1"/>
  <c r="F302" i="6" s="1"/>
  <c r="F292" i="6" a="1"/>
  <c r="F292" i="6" s="1"/>
  <c r="H289" i="6" a="1"/>
  <c r="H289" i="6" s="1"/>
  <c r="H282" i="6" a="1"/>
  <c r="H282" i="6" s="1"/>
  <c r="F279" i="6" a="1"/>
  <c r="F279" i="6" s="1"/>
  <c r="H269" i="6" a="1"/>
  <c r="H269" i="6" s="1"/>
  <c r="F266" i="6" a="1"/>
  <c r="F266" i="6" s="1"/>
  <c r="F262" i="6" a="1"/>
  <c r="F262" i="6" s="1"/>
  <c r="F253" i="6" a="1"/>
  <c r="F253" i="6" s="1"/>
  <c r="F245" i="6" a="1"/>
  <c r="F245" i="6" s="1"/>
  <c r="H237" i="6" a="1"/>
  <c r="H237" i="6" s="1"/>
  <c r="H229" i="6" a="1"/>
  <c r="H229" i="6" s="1"/>
  <c r="H221" i="6" a="1"/>
  <c r="H221" i="6" s="1"/>
  <c r="H213" i="6" a="1"/>
  <c r="H213" i="6" s="1"/>
  <c r="F205" i="6" a="1"/>
  <c r="F205" i="6" s="1"/>
  <c r="F199" i="6" a="1"/>
  <c r="F199" i="6" s="1"/>
  <c r="H193" i="6" a="1"/>
  <c r="H193" i="6" s="1"/>
  <c r="H188" i="6" a="1"/>
  <c r="H188" i="6" s="1"/>
  <c r="H183" i="6" a="1"/>
  <c r="H183" i="6" s="1"/>
  <c r="H172" i="6" a="1"/>
  <c r="H172" i="6" s="1"/>
  <c r="F167" i="6" a="1"/>
  <c r="F167" i="6" s="1"/>
  <c r="F161" i="6" a="1"/>
  <c r="F161" i="6" s="1"/>
  <c r="F154" i="6" a="1"/>
  <c r="F154" i="6" s="1"/>
  <c r="H148" i="6" a="1"/>
  <c r="H148" i="6" s="1"/>
  <c r="H142" i="6" a="1"/>
  <c r="H142" i="6" s="1"/>
  <c r="F125" i="6" a="1"/>
  <c r="F125" i="6" s="1"/>
  <c r="F119" i="6" a="1"/>
  <c r="F119" i="6" s="1"/>
  <c r="H100" i="6" a="1"/>
  <c r="H100" i="6" s="1"/>
  <c r="H88" i="6" a="1"/>
  <c r="H88" i="6" s="1"/>
  <c r="H78" i="6" a="1"/>
  <c r="H78" i="6" s="1"/>
  <c r="H68" i="6" a="1"/>
  <c r="H68" i="6" s="1"/>
  <c r="H293" i="6" a="1"/>
  <c r="H293" i="6" s="1"/>
  <c r="H270" i="6" a="1"/>
  <c r="H270" i="6" s="1"/>
  <c r="H184" i="6" a="1"/>
  <c r="H184" i="6" s="1"/>
  <c r="F18" i="6" a="1"/>
  <c r="F18" i="6" s="1"/>
  <c r="T28" i="2" s="1"/>
  <c r="H308" i="6" a="1"/>
  <c r="H308" i="6" s="1"/>
  <c r="F305" i="6" a="1"/>
  <c r="F305" i="6" s="1"/>
  <c r="F295" i="6" a="1"/>
  <c r="F295" i="6" s="1"/>
  <c r="H292" i="6" a="1"/>
  <c r="H292" i="6" s="1"/>
  <c r="H285" i="6" a="1"/>
  <c r="H285" i="6" s="1"/>
  <c r="F282" i="6" a="1"/>
  <c r="F282" i="6" s="1"/>
  <c r="H272" i="6" a="1"/>
  <c r="H272" i="6" s="1"/>
  <c r="F269" i="6" a="1"/>
  <c r="F269" i="6" s="1"/>
  <c r="H262" i="6" a="1"/>
  <c r="H262" i="6" s="1"/>
  <c r="H257" i="6" a="1"/>
  <c r="H257" i="6" s="1"/>
  <c r="H253" i="6" a="1"/>
  <c r="H253" i="6" s="1"/>
  <c r="H245" i="6" a="1"/>
  <c r="H245" i="6" s="1"/>
  <c r="F236" i="6" a="1"/>
  <c r="F236" i="6" s="1"/>
  <c r="H228" i="6" a="1"/>
  <c r="H228" i="6" s="1"/>
  <c r="H220" i="6" a="1"/>
  <c r="H220" i="6" s="1"/>
  <c r="H212" i="6" a="1"/>
  <c r="H212" i="6" s="1"/>
  <c r="H205" i="6" a="1"/>
  <c r="H205" i="6" s="1"/>
  <c r="H199" i="6" a="1"/>
  <c r="H199" i="6" s="1"/>
  <c r="F193" i="6" a="1"/>
  <c r="F193" i="6" s="1"/>
  <c r="H187" i="6" a="1"/>
  <c r="H187" i="6" s="1"/>
  <c r="F182" i="6" a="1"/>
  <c r="F182" i="6" s="1"/>
  <c r="F177" i="6" a="1"/>
  <c r="F177" i="6" s="1"/>
  <c r="F172" i="6" a="1"/>
  <c r="F172" i="6" s="1"/>
  <c r="H167" i="6" a="1"/>
  <c r="H167" i="6" s="1"/>
  <c r="H160" i="6" a="1"/>
  <c r="H160" i="6" s="1"/>
  <c r="H154" i="6" a="1"/>
  <c r="H154" i="6" s="1"/>
  <c r="F148" i="6" a="1"/>
  <c r="F148" i="6" s="1"/>
  <c r="F142" i="6" a="1"/>
  <c r="F142" i="6" s="1"/>
  <c r="H136" i="6" a="1"/>
  <c r="H136" i="6" s="1"/>
  <c r="H130" i="6" a="1"/>
  <c r="H130" i="6" s="1"/>
  <c r="H119" i="6" a="1"/>
  <c r="H119" i="6" s="1"/>
  <c r="H111" i="6" a="1"/>
  <c r="H111" i="6" s="1"/>
  <c r="H99" i="6" a="1"/>
  <c r="H99" i="6" s="1"/>
  <c r="H87" i="6" a="1"/>
  <c r="H87" i="6" s="1"/>
  <c r="F44" i="6" a="1"/>
  <c r="F44" i="6" s="1"/>
  <c r="H277" i="6" a="1"/>
  <c r="H277" i="6" s="1"/>
  <c r="H127" i="6" a="1"/>
  <c r="H127" i="6" s="1"/>
  <c r="H311" i="6" a="1"/>
  <c r="H311" i="6" s="1"/>
  <c r="F308" i="6" a="1"/>
  <c r="F308" i="6" s="1"/>
  <c r="F298" i="6" a="1"/>
  <c r="F298" i="6" s="1"/>
  <c r="H295" i="6" a="1"/>
  <c r="H295" i="6" s="1"/>
  <c r="H288" i="6" a="1"/>
  <c r="H288" i="6" s="1"/>
  <c r="F285" i="6" a="1"/>
  <c r="F285" i="6" s="1"/>
  <c r="H275" i="6" a="1"/>
  <c r="H275" i="6" s="1"/>
  <c r="F272" i="6" a="1"/>
  <c r="F272" i="6" s="1"/>
  <c r="H261" i="6" a="1"/>
  <c r="H261" i="6" s="1"/>
  <c r="F257" i="6" a="1"/>
  <c r="F257" i="6" s="1"/>
  <c r="H252" i="6" a="1"/>
  <c r="H252" i="6" s="1"/>
  <c r="F244" i="6" a="1"/>
  <c r="F244" i="6" s="1"/>
  <c r="H236" i="6" a="1"/>
  <c r="H236" i="6" s="1"/>
  <c r="F227" i="6" a="1"/>
  <c r="F227" i="6" s="1"/>
  <c r="H219" i="6" a="1"/>
  <c r="H219" i="6" s="1"/>
  <c r="H211" i="6" a="1"/>
  <c r="H211" i="6" s="1"/>
  <c r="F204" i="6" a="1"/>
  <c r="F204" i="6" s="1"/>
  <c r="F198" i="6" a="1"/>
  <c r="F198" i="6" s="1"/>
  <c r="F187" i="6" a="1"/>
  <c r="F187" i="6" s="1"/>
  <c r="H182" i="6" a="1"/>
  <c r="H182" i="6" s="1"/>
  <c r="H177" i="6" a="1"/>
  <c r="H177" i="6" s="1"/>
  <c r="H166" i="6" a="1"/>
  <c r="H166" i="6" s="1"/>
  <c r="H153" i="6" a="1"/>
  <c r="H153" i="6" s="1"/>
  <c r="F136" i="6" a="1"/>
  <c r="F136" i="6" s="1"/>
  <c r="F130" i="6" a="1"/>
  <c r="F130" i="6" s="1"/>
  <c r="H124" i="6" a="1"/>
  <c r="H124" i="6" s="1"/>
  <c r="H118" i="6" a="1"/>
  <c r="H118" i="6" s="1"/>
  <c r="H76" i="6" a="1"/>
  <c r="H76" i="6" s="1"/>
  <c r="H314" i="6" a="1"/>
  <c r="H314" i="6" s="1"/>
  <c r="F311" i="6" a="1"/>
  <c r="F311" i="6" s="1"/>
  <c r="F301" i="6" a="1"/>
  <c r="F301" i="6" s="1"/>
  <c r="H298" i="6" a="1"/>
  <c r="H298" i="6" s="1"/>
  <c r="H291" i="6" a="1"/>
  <c r="H291" i="6" s="1"/>
  <c r="F288" i="6" a="1"/>
  <c r="F288" i="6" s="1"/>
  <c r="H278" i="6" a="1"/>
  <c r="H278" i="6" s="1"/>
  <c r="F275" i="6" a="1"/>
  <c r="F275" i="6" s="1"/>
  <c r="F265" i="6" a="1"/>
  <c r="F265" i="6" s="1"/>
  <c r="F261" i="6" a="1"/>
  <c r="F261" i="6" s="1"/>
  <c r="F251" i="6" a="1"/>
  <c r="F251" i="6" s="1"/>
  <c r="H243" i="6" a="1"/>
  <c r="H243" i="6" s="1"/>
  <c r="F235" i="6" a="1"/>
  <c r="F235" i="6" s="1"/>
  <c r="H227" i="6" a="1"/>
  <c r="H227" i="6" s="1"/>
  <c r="F218" i="6" a="1"/>
  <c r="F218" i="6" s="1"/>
  <c r="H210" i="6" a="1"/>
  <c r="H210" i="6" s="1"/>
  <c r="H204" i="6" a="1"/>
  <c r="H204" i="6" s="1"/>
  <c r="H198" i="6" a="1"/>
  <c r="H198" i="6" s="1"/>
  <c r="F192" i="6" a="1"/>
  <c r="F192" i="6" s="1"/>
  <c r="H181" i="6" a="1"/>
  <c r="H181" i="6" s="1"/>
  <c r="F176" i="6" a="1"/>
  <c r="F176" i="6" s="1"/>
  <c r="F171" i="6" a="1"/>
  <c r="F171" i="6" s="1"/>
  <c r="F166" i="6" a="1"/>
  <c r="F166" i="6" s="1"/>
  <c r="H158" i="6" a="1"/>
  <c r="H158" i="6" s="1"/>
  <c r="H152" i="6" a="1"/>
  <c r="H152" i="6" s="1"/>
  <c r="H140" i="6" a="1"/>
  <c r="H140" i="6" s="1"/>
  <c r="F124" i="6" a="1"/>
  <c r="F124" i="6" s="1"/>
  <c r="F118" i="6" a="1"/>
  <c r="F118" i="6" s="1"/>
  <c r="H97" i="6" a="1"/>
  <c r="H97" i="6" s="1"/>
  <c r="H85" i="6" a="1"/>
  <c r="H85" i="6" s="1"/>
  <c r="F75" i="6" a="1"/>
  <c r="F75" i="6" s="1"/>
  <c r="F65" i="6" a="1"/>
  <c r="F65" i="6" s="1"/>
  <c r="F42" i="6" a="1"/>
  <c r="F42" i="6" s="1"/>
  <c r="H223" i="6" a="1"/>
  <c r="H223" i="6" s="1"/>
  <c r="H190" i="6" a="1"/>
  <c r="H190" i="6" s="1"/>
  <c r="F26" i="6" a="1"/>
  <c r="F26" i="6" s="1"/>
  <c r="Z27" i="2" s="1"/>
  <c r="F314" i="6" a="1"/>
  <c r="F314" i="6" s="1"/>
  <c r="F304" i="6" a="1"/>
  <c r="F304" i="6" s="1"/>
  <c r="H301" i="6" a="1"/>
  <c r="H301" i="6" s="1"/>
  <c r="H294" i="6" a="1"/>
  <c r="H294" i="6" s="1"/>
  <c r="F291" i="6" a="1"/>
  <c r="F291" i="6" s="1"/>
  <c r="H281" i="6" a="1"/>
  <c r="H281" i="6" s="1"/>
  <c r="F278" i="6" a="1"/>
  <c r="F278" i="6" s="1"/>
  <c r="F268" i="6" a="1"/>
  <c r="F268" i="6" s="1"/>
  <c r="H265" i="6" a="1"/>
  <c r="H265" i="6" s="1"/>
  <c r="F256" i="6" a="1"/>
  <c r="F256" i="6" s="1"/>
  <c r="H251" i="6" a="1"/>
  <c r="H251" i="6" s="1"/>
  <c r="F242" i="6" a="1"/>
  <c r="F242" i="6" s="1"/>
  <c r="H234" i="6" a="1"/>
  <c r="H234" i="6" s="1"/>
  <c r="F226" i="6" a="1"/>
  <c r="F226" i="6" s="1"/>
  <c r="H218" i="6" a="1"/>
  <c r="H218" i="6" s="1"/>
  <c r="F209" i="6" a="1"/>
  <c r="F209" i="6" s="1"/>
  <c r="F203" i="6" a="1"/>
  <c r="F203" i="6" s="1"/>
  <c r="F197" i="6" a="1"/>
  <c r="F197" i="6" s="1"/>
  <c r="H192" i="6" a="1"/>
  <c r="H192" i="6" s="1"/>
  <c r="F186" i="6" a="1"/>
  <c r="F186" i="6" s="1"/>
  <c r="F181" i="6" a="1"/>
  <c r="F181" i="6" s="1"/>
  <c r="H176" i="6" a="1"/>
  <c r="H176" i="6" s="1"/>
  <c r="H171" i="6" a="1"/>
  <c r="H171" i="6" s="1"/>
  <c r="F158" i="6" a="1"/>
  <c r="F158" i="6" s="1"/>
  <c r="F152" i="6" a="1"/>
  <c r="F152" i="6" s="1"/>
  <c r="F146" i="6" a="1"/>
  <c r="F146" i="6" s="1"/>
  <c r="F140" i="6" a="1"/>
  <c r="F140" i="6" s="1"/>
  <c r="H134" i="6" a="1"/>
  <c r="H134" i="6" s="1"/>
  <c r="H108" i="6" a="1"/>
  <c r="H108" i="6" s="1"/>
  <c r="H96" i="6" a="1"/>
  <c r="H96" i="6" s="1"/>
  <c r="H84" i="6" a="1"/>
  <c r="H84" i="6" s="1"/>
  <c r="H75" i="6" a="1"/>
  <c r="H75" i="6" s="1"/>
  <c r="H65" i="6" a="1"/>
  <c r="H65" i="6" s="1"/>
  <c r="F41" i="6" a="1"/>
  <c r="F41" i="6" s="1"/>
  <c r="F307" i="6" a="1"/>
  <c r="F307" i="6" s="1"/>
  <c r="H304" i="6" a="1"/>
  <c r="H304" i="6" s="1"/>
  <c r="H297" i="6" a="1"/>
  <c r="H297" i="6" s="1"/>
  <c r="F294" i="6" a="1"/>
  <c r="F294" i="6" s="1"/>
  <c r="H284" i="6" a="1"/>
  <c r="H284" i="6" s="1"/>
  <c r="F281" i="6" a="1"/>
  <c r="F281" i="6" s="1"/>
  <c r="F271" i="6" a="1"/>
  <c r="F271" i="6" s="1"/>
  <c r="H268" i="6" a="1"/>
  <c r="H268" i="6" s="1"/>
  <c r="H260" i="6" a="1"/>
  <c r="H260" i="6" s="1"/>
  <c r="H256" i="6" a="1"/>
  <c r="H256" i="6" s="1"/>
  <c r="H250" i="6" a="1"/>
  <c r="H250" i="6" s="1"/>
  <c r="H242" i="6" a="1"/>
  <c r="H242" i="6" s="1"/>
  <c r="F233" i="6" a="1"/>
  <c r="F233" i="6" s="1"/>
  <c r="H225" i="6" a="1"/>
  <c r="H225" i="6" s="1"/>
  <c r="F217" i="6" a="1"/>
  <c r="F217" i="6" s="1"/>
  <c r="H209" i="6" a="1"/>
  <c r="H209" i="6" s="1"/>
  <c r="H203" i="6" a="1"/>
  <c r="H203" i="6" s="1"/>
  <c r="H197" i="6" a="1"/>
  <c r="H197" i="6" s="1"/>
  <c r="F191" i="6" a="1"/>
  <c r="F191" i="6" s="1"/>
  <c r="H186" i="6" a="1"/>
  <c r="H186" i="6" s="1"/>
  <c r="H175" i="6" a="1"/>
  <c r="H175" i="6" s="1"/>
  <c r="F170" i="6" a="1"/>
  <c r="F170" i="6" s="1"/>
  <c r="H146" i="6" a="1"/>
  <c r="H146" i="6" s="1"/>
  <c r="F134" i="6" a="1"/>
  <c r="F134" i="6" s="1"/>
  <c r="H128" i="6" a="1"/>
  <c r="H128" i="6" s="1"/>
  <c r="H122" i="6" a="1"/>
  <c r="H122" i="6" s="1"/>
  <c r="F117" i="6" a="1"/>
  <c r="F117" i="6" s="1"/>
  <c r="F36" i="6" a="1"/>
  <c r="F36" i="6" s="1"/>
  <c r="F24" i="6" a="1"/>
  <c r="F24" i="6" s="1"/>
  <c r="Z25" i="2" s="1"/>
  <c r="F310" i="6" a="1"/>
  <c r="F310" i="6" s="1"/>
  <c r="H307" i="6" a="1"/>
  <c r="H307" i="6" s="1"/>
  <c r="H300" i="6" a="1"/>
  <c r="H300" i="6" s="1"/>
  <c r="F297" i="6" a="1"/>
  <c r="F297" i="6" s="1"/>
  <c r="H287" i="6" a="1"/>
  <c r="H287" i="6" s="1"/>
  <c r="F284" i="6" a="1"/>
  <c r="F284" i="6" s="1"/>
  <c r="F274" i="6" a="1"/>
  <c r="F274" i="6" s="1"/>
  <c r="H271" i="6" a="1"/>
  <c r="H271" i="6" s="1"/>
  <c r="H264" i="6" a="1"/>
  <c r="H264" i="6" s="1"/>
  <c r="F260" i="6" a="1"/>
  <c r="F260" i="6" s="1"/>
  <c r="H255" i="6" a="1"/>
  <c r="H255" i="6" s="1"/>
  <c r="F250" i="6" a="1"/>
  <c r="F250" i="6" s="1"/>
  <c r="H241" i="6" a="1"/>
  <c r="H241" i="6" s="1"/>
  <c r="H233" i="6" a="1"/>
  <c r="H233" i="6" s="1"/>
  <c r="F224" i="6" a="1"/>
  <c r="F224" i="6" s="1"/>
  <c r="H216" i="6" a="1"/>
  <c r="H216" i="6" s="1"/>
  <c r="F208" i="6" a="1"/>
  <c r="F208" i="6" s="1"/>
  <c r="F202" i="6" a="1"/>
  <c r="F202" i="6" s="1"/>
  <c r="F196" i="6" a="1"/>
  <c r="F196" i="6" s="1"/>
  <c r="H191" i="6" a="1"/>
  <c r="H191" i="6" s="1"/>
  <c r="F185" i="6" a="1"/>
  <c r="F185" i="6" s="1"/>
  <c r="F180" i="6" a="1"/>
  <c r="F180" i="6" s="1"/>
  <c r="F175" i="6" a="1"/>
  <c r="F175" i="6" s="1"/>
  <c r="H170" i="6" a="1"/>
  <c r="H170" i="6" s="1"/>
  <c r="H164" i="6" a="1"/>
  <c r="H164" i="6" s="1"/>
  <c r="H157" i="6" a="1"/>
  <c r="H157" i="6" s="1"/>
  <c r="H151" i="6" a="1"/>
  <c r="H151" i="6" s="1"/>
  <c r="H145" i="6" a="1"/>
  <c r="H145" i="6" s="1"/>
  <c r="H139" i="6" a="1"/>
  <c r="H139" i="6" s="1"/>
  <c r="F128" i="6" a="1"/>
  <c r="F128" i="6" s="1"/>
  <c r="F122" i="6" a="1"/>
  <c r="F122" i="6" s="1"/>
  <c r="H117" i="6" a="1"/>
  <c r="H117" i="6" s="1"/>
  <c r="H106" i="6" a="1"/>
  <c r="H106" i="6" s="1"/>
  <c r="H94" i="6" a="1"/>
  <c r="H94" i="6" s="1"/>
  <c r="H82" i="6" a="1"/>
  <c r="H82" i="6" s="1"/>
  <c r="F39" i="6" a="1"/>
  <c r="F39" i="6" s="1"/>
  <c r="F313" i="6" a="1"/>
  <c r="F313" i="6" s="1"/>
  <c r="H310" i="6" a="1"/>
  <c r="H310" i="6" s="1"/>
  <c r="H303" i="6" a="1"/>
  <c r="H303" i="6" s="1"/>
  <c r="F300" i="6" a="1"/>
  <c r="F300" i="6" s="1"/>
  <c r="H290" i="6" a="1"/>
  <c r="H290" i="6" s="1"/>
  <c r="F287" i="6" a="1"/>
  <c r="F287" i="6" s="1"/>
  <c r="F277" i="6" a="1"/>
  <c r="F277" i="6" s="1"/>
  <c r="H274" i="6" a="1"/>
  <c r="H274" i="6" s="1"/>
  <c r="H267" i="6" a="1"/>
  <c r="H267" i="6" s="1"/>
  <c r="F264" i="6" a="1"/>
  <c r="F264" i="6" s="1"/>
  <c r="F255" i="6" a="1"/>
  <c r="F255" i="6" s="1"/>
  <c r="F241" i="6" a="1"/>
  <c r="F241" i="6" s="1"/>
  <c r="H232" i="6" a="1"/>
  <c r="H232" i="6" s="1"/>
  <c r="H224" i="6" a="1"/>
  <c r="H224" i="6" s="1"/>
  <c r="F215" i="6" a="1"/>
  <c r="F215" i="6" s="1"/>
  <c r="H208" i="6" a="1"/>
  <c r="H208" i="6" s="1"/>
  <c r="H202" i="6" a="1"/>
  <c r="H202" i="6" s="1"/>
  <c r="H196" i="6" a="1"/>
  <c r="H196" i="6" s="1"/>
  <c r="F190" i="6" a="1"/>
  <c r="F190" i="6" s="1"/>
  <c r="H185" i="6" a="1"/>
  <c r="H185" i="6" s="1"/>
  <c r="H180" i="6" a="1"/>
  <c r="H180" i="6" s="1"/>
  <c r="H169" i="6" a="1"/>
  <c r="H169" i="6" s="1"/>
  <c r="F164" i="6" a="1"/>
  <c r="F164" i="6" s="1"/>
  <c r="F157" i="6" a="1"/>
  <c r="F157" i="6" s="1"/>
  <c r="F151" i="6" a="1"/>
  <c r="F151" i="6" s="1"/>
  <c r="F145" i="6" a="1"/>
  <c r="F145" i="6" s="1"/>
  <c r="F139" i="6" a="1"/>
  <c r="F139" i="6" s="1"/>
  <c r="F116" i="6" a="1"/>
  <c r="F116" i="6" s="1"/>
  <c r="H105" i="6" a="1"/>
  <c r="H105" i="6" s="1"/>
  <c r="H93" i="6" a="1"/>
  <c r="H93" i="6" s="1"/>
  <c r="H62" i="6" a="1"/>
  <c r="H62" i="6" s="1"/>
  <c r="H80" i="6" a="1"/>
  <c r="H80" i="6" s="1"/>
  <c r="F80" i="6" a="1"/>
  <c r="F80" i="6" s="1"/>
  <c r="F247" i="6" a="1"/>
  <c r="F247" i="6" s="1"/>
  <c r="F238" i="6" a="1"/>
  <c r="F238" i="6" s="1"/>
  <c r="F229" i="6" a="1"/>
  <c r="F229" i="6" s="1"/>
  <c r="F220" i="6" a="1"/>
  <c r="F220" i="6" s="1"/>
  <c r="F211" i="6" a="1"/>
  <c r="F211" i="6" s="1"/>
  <c r="H165" i="6" a="1"/>
  <c r="H165" i="6" s="1"/>
  <c r="F165" i="6" a="1"/>
  <c r="F165" i="6" s="1"/>
  <c r="F160" i="6" a="1"/>
  <c r="F160" i="6" s="1"/>
  <c r="H150" i="6" a="1"/>
  <c r="H150" i="6" s="1"/>
  <c r="F150" i="6" a="1"/>
  <c r="F150" i="6" s="1"/>
  <c r="F115" i="6" a="1"/>
  <c r="F115" i="6" s="1"/>
  <c r="H115" i="6" a="1"/>
  <c r="H115" i="6" s="1"/>
  <c r="H109" i="6" a="1"/>
  <c r="H109" i="6" s="1"/>
  <c r="F109" i="6" a="1"/>
  <c r="F109" i="6" s="1"/>
  <c r="H147" i="6" a="1"/>
  <c r="H147" i="6" s="1"/>
  <c r="F147" i="6" a="1"/>
  <c r="F147" i="6" s="1"/>
  <c r="H144" i="6" a="1"/>
  <c r="H144" i="6" s="1"/>
  <c r="F144" i="6" a="1"/>
  <c r="F144" i="6" s="1"/>
  <c r="H74" i="6" a="1"/>
  <c r="H74" i="6" s="1"/>
  <c r="F74" i="6" a="1"/>
  <c r="F74" i="6" s="1"/>
  <c r="F59" i="6" a="1"/>
  <c r="F59" i="6" s="1"/>
  <c r="H59" i="6" a="1"/>
  <c r="H59" i="6" s="1"/>
  <c r="F43" i="6" a="1"/>
  <c r="F43" i="6" s="1"/>
  <c r="H43" i="6" a="1"/>
  <c r="H43" i="6" s="1"/>
  <c r="F252" i="6" a="1"/>
  <c r="F252" i="6" s="1"/>
  <c r="F243" i="6" a="1"/>
  <c r="F243" i="6" s="1"/>
  <c r="F234" i="6" a="1"/>
  <c r="F234" i="6" s="1"/>
  <c r="F225" i="6" a="1"/>
  <c r="F225" i="6" s="1"/>
  <c r="F216" i="6" a="1"/>
  <c r="F216" i="6" s="1"/>
  <c r="H141" i="6" a="1"/>
  <c r="H141" i="6" s="1"/>
  <c r="F141" i="6" a="1"/>
  <c r="F141" i="6" s="1"/>
  <c r="H114" i="6" a="1"/>
  <c r="H114" i="6" s="1"/>
  <c r="F114" i="6" a="1"/>
  <c r="F114" i="6" s="1"/>
  <c r="H138" i="6" a="1"/>
  <c r="H138" i="6" s="1"/>
  <c r="F138" i="6" a="1"/>
  <c r="F138" i="6" s="1"/>
  <c r="H135" i="6" a="1"/>
  <c r="H135" i="6" s="1"/>
  <c r="F135" i="6" a="1"/>
  <c r="F135" i="6" s="1"/>
  <c r="H132" i="6" a="1"/>
  <c r="H132" i="6" s="1"/>
  <c r="F132" i="6" a="1"/>
  <c r="F132" i="6" s="1"/>
  <c r="H129" i="6" a="1"/>
  <c r="H129" i="6" s="1"/>
  <c r="F129" i="6" a="1"/>
  <c r="F129" i="6" s="1"/>
  <c r="H126" i="6" a="1"/>
  <c r="H126" i="6" s="1"/>
  <c r="F126" i="6" a="1"/>
  <c r="F126" i="6" s="1"/>
  <c r="H123" i="6" a="1"/>
  <c r="H123" i="6" s="1"/>
  <c r="F123" i="6" a="1"/>
  <c r="F123" i="6" s="1"/>
  <c r="H113" i="6" a="1"/>
  <c r="H113" i="6" s="1"/>
  <c r="F113" i="6" a="1"/>
  <c r="F113" i="6" s="1"/>
  <c r="H107" i="6" a="1"/>
  <c r="H107" i="6" s="1"/>
  <c r="F107" i="6" a="1"/>
  <c r="F107" i="6" s="1"/>
  <c r="H101" i="6" a="1"/>
  <c r="H101" i="6" s="1"/>
  <c r="F101" i="6" a="1"/>
  <c r="F101" i="6" s="1"/>
  <c r="H95" i="6" a="1"/>
  <c r="H95" i="6" s="1"/>
  <c r="F95" i="6" a="1"/>
  <c r="F95" i="6" s="1"/>
  <c r="H89" i="6" a="1"/>
  <c r="H89" i="6" s="1"/>
  <c r="F89" i="6" a="1"/>
  <c r="F89" i="6" s="1"/>
  <c r="H83" i="6" a="1"/>
  <c r="H83" i="6" s="1"/>
  <c r="F83" i="6" a="1"/>
  <c r="F83" i="6" s="1"/>
  <c r="F63" i="6" a="1"/>
  <c r="F63" i="6" s="1"/>
  <c r="H63" i="6" a="1"/>
  <c r="H63" i="6" s="1"/>
  <c r="F47" i="6" a="1"/>
  <c r="F47" i="6" s="1"/>
  <c r="H47" i="6" a="1"/>
  <c r="H47" i="6" s="1"/>
  <c r="F248" i="6" a="1"/>
  <c r="F248" i="6" s="1"/>
  <c r="F239" i="6" a="1"/>
  <c r="F239" i="6" s="1"/>
  <c r="F230" i="6" a="1"/>
  <c r="F230" i="6" s="1"/>
  <c r="F221" i="6" a="1"/>
  <c r="F221" i="6" s="1"/>
  <c r="F212" i="6" a="1"/>
  <c r="F212" i="6" s="1"/>
  <c r="H159" i="6" a="1"/>
  <c r="H159" i="6" s="1"/>
  <c r="F159" i="6" a="1"/>
  <c r="F159" i="6" s="1"/>
  <c r="H120" i="6" a="1"/>
  <c r="H120" i="6" s="1"/>
  <c r="F120" i="6" a="1"/>
  <c r="F120" i="6" s="1"/>
  <c r="F246" i="6" a="1"/>
  <c r="F246" i="6" s="1"/>
  <c r="H244" i="6" a="1"/>
  <c r="H244" i="6" s="1"/>
  <c r="F237" i="6" a="1"/>
  <c r="F237" i="6" s="1"/>
  <c r="H235" i="6" a="1"/>
  <c r="H235" i="6" s="1"/>
  <c r="F228" i="6" a="1"/>
  <c r="F228" i="6" s="1"/>
  <c r="H226" i="6" a="1"/>
  <c r="H226" i="6" s="1"/>
  <c r="F219" i="6" a="1"/>
  <c r="F219" i="6" s="1"/>
  <c r="H217" i="6" a="1"/>
  <c r="H217" i="6" s="1"/>
  <c r="F210" i="6" a="1"/>
  <c r="F210" i="6" s="1"/>
  <c r="H112" i="6" a="1"/>
  <c r="H112" i="6" s="1"/>
  <c r="F112" i="6" a="1"/>
  <c r="F112" i="6" s="1"/>
  <c r="H77" i="6" a="1"/>
  <c r="H77" i="6" s="1"/>
  <c r="F77" i="6" a="1"/>
  <c r="F77" i="6" s="1"/>
  <c r="H161" i="6" a="1"/>
  <c r="H161" i="6" s="1"/>
  <c r="F51" i="6" a="1"/>
  <c r="F51" i="6" s="1"/>
  <c r="H51" i="6" a="1"/>
  <c r="H51" i="6" s="1"/>
  <c r="F156" i="6" a="1"/>
  <c r="F156" i="6" s="1"/>
  <c r="F249" i="6" a="1"/>
  <c r="F249" i="6" s="1"/>
  <c r="F240" i="6" a="1"/>
  <c r="F240" i="6" s="1"/>
  <c r="F231" i="6" a="1"/>
  <c r="F231" i="6" s="1"/>
  <c r="F222" i="6" a="1"/>
  <c r="F222" i="6" s="1"/>
  <c r="F213" i="6" a="1"/>
  <c r="F213" i="6" s="1"/>
  <c r="H163" i="6" a="1"/>
  <c r="H163" i="6" s="1"/>
  <c r="H110" i="6" a="1"/>
  <c r="H110" i="6" s="1"/>
  <c r="F110" i="6" a="1"/>
  <c r="F110" i="6" s="1"/>
  <c r="H104" i="6" a="1"/>
  <c r="H104" i="6" s="1"/>
  <c r="F104" i="6" a="1"/>
  <c r="F104" i="6" s="1"/>
  <c r="H98" i="6" a="1"/>
  <c r="H98" i="6" s="1"/>
  <c r="F98" i="6" a="1"/>
  <c r="F98" i="6" s="1"/>
  <c r="H92" i="6" a="1"/>
  <c r="H92" i="6" s="1"/>
  <c r="F92" i="6" a="1"/>
  <c r="F92" i="6" s="1"/>
  <c r="H86" i="6" a="1"/>
  <c r="H86" i="6" s="1"/>
  <c r="F86" i="6" a="1"/>
  <c r="F86" i="6" s="1"/>
  <c r="F70" i="6" a="1"/>
  <c r="F70" i="6" s="1"/>
  <c r="H70" i="6" a="1"/>
  <c r="H70" i="6" s="1"/>
  <c r="F55" i="6" a="1"/>
  <c r="F55" i="6" s="1"/>
  <c r="H55" i="6" a="1"/>
  <c r="H55" i="6" s="1"/>
  <c r="F66" i="6" a="1"/>
  <c r="F66" i="6" s="1"/>
  <c r="H66" i="6" a="1"/>
  <c r="H66" i="6" s="1"/>
  <c r="F106" i="6" a="1"/>
  <c r="F106" i="6" s="1"/>
  <c r="F103" i="6" a="1"/>
  <c r="F103" i="6" s="1"/>
  <c r="F100" i="6" a="1"/>
  <c r="F100" i="6" s="1"/>
  <c r="F97" i="6" a="1"/>
  <c r="F97" i="6" s="1"/>
  <c r="F94" i="6" a="1"/>
  <c r="F94" i="6" s="1"/>
  <c r="F91" i="6" a="1"/>
  <c r="F91" i="6" s="1"/>
  <c r="F88" i="6" a="1"/>
  <c r="F88" i="6" s="1"/>
  <c r="F85" i="6" a="1"/>
  <c r="F85" i="6" s="1"/>
  <c r="F82" i="6" a="1"/>
  <c r="F82" i="6" s="1"/>
  <c r="F79" i="6" a="1"/>
  <c r="F79" i="6" s="1"/>
  <c r="F76" i="6" a="1"/>
  <c r="F76" i="6" s="1"/>
  <c r="F73" i="6" a="1"/>
  <c r="F73" i="6" s="1"/>
  <c r="H73" i="6" a="1"/>
  <c r="H73" i="6" s="1"/>
  <c r="F62" i="6" a="1"/>
  <c r="F62" i="6" s="1"/>
  <c r="F69" i="6" a="1"/>
  <c r="F69" i="6" s="1"/>
  <c r="H69" i="6" a="1"/>
  <c r="H69" i="6" s="1"/>
  <c r="F58" i="6" a="1"/>
  <c r="F58" i="6" s="1"/>
  <c r="H58" i="6" a="1"/>
  <c r="H58" i="6" s="1"/>
  <c r="F54" i="6" a="1"/>
  <c r="F54" i="6" s="1"/>
  <c r="H54" i="6" a="1"/>
  <c r="H54" i="6" s="1"/>
  <c r="F50" i="6" a="1"/>
  <c r="F50" i="6" s="1"/>
  <c r="H50" i="6" a="1"/>
  <c r="H50" i="6" s="1"/>
  <c r="F46" i="6" a="1"/>
  <c r="F46" i="6" s="1"/>
  <c r="H46" i="6" a="1"/>
  <c r="H46" i="6" s="1"/>
  <c r="F153" i="6" a="1"/>
  <c r="F153" i="6" s="1"/>
  <c r="F72" i="6" a="1"/>
  <c r="F72" i="6" s="1"/>
  <c r="H72" i="6" a="1"/>
  <c r="H72" i="6" s="1"/>
  <c r="F111" i="6" a="1"/>
  <c r="F111" i="6" s="1"/>
  <c r="F108" i="6" a="1"/>
  <c r="F108" i="6" s="1"/>
  <c r="F105" i="6" a="1"/>
  <c r="F105" i="6" s="1"/>
  <c r="F102" i="6" a="1"/>
  <c r="F102" i="6" s="1"/>
  <c r="F99" i="6" a="1"/>
  <c r="F99" i="6" s="1"/>
  <c r="F96" i="6" a="1"/>
  <c r="F96" i="6" s="1"/>
  <c r="F93" i="6" a="1"/>
  <c r="F93" i="6" s="1"/>
  <c r="F90" i="6" a="1"/>
  <c r="F90" i="6" s="1"/>
  <c r="F87" i="6" a="1"/>
  <c r="F87" i="6" s="1"/>
  <c r="F84" i="6" a="1"/>
  <c r="F84" i="6" s="1"/>
  <c r="F61" i="6" a="1"/>
  <c r="F61" i="6" s="1"/>
  <c r="H61" i="6" a="1"/>
  <c r="H61" i="6" s="1"/>
  <c r="F57" i="6" a="1"/>
  <c r="F57" i="6" s="1"/>
  <c r="H57" i="6" a="1"/>
  <c r="H57" i="6" s="1"/>
  <c r="F53" i="6" a="1"/>
  <c r="F53" i="6" s="1"/>
  <c r="H53" i="6" a="1"/>
  <c r="H53" i="6" s="1"/>
  <c r="F49" i="6" a="1"/>
  <c r="F49" i="6" s="1"/>
  <c r="H49" i="6" a="1"/>
  <c r="H49" i="6" s="1"/>
  <c r="F45" i="6" a="1"/>
  <c r="F45" i="6" s="1"/>
  <c r="H45" i="6" a="1"/>
  <c r="H45" i="6" s="1"/>
  <c r="F40" i="6" a="1"/>
  <c r="F40" i="6" s="1"/>
  <c r="H40" i="6" a="1"/>
  <c r="H40" i="6" s="1"/>
  <c r="F71" i="6" a="1"/>
  <c r="F71" i="6" s="1"/>
  <c r="F64" i="6" a="1"/>
  <c r="F64" i="6" s="1"/>
  <c r="H64" i="6" a="1"/>
  <c r="H64" i="6" s="1"/>
  <c r="F60" i="6" a="1"/>
  <c r="F60" i="6" s="1"/>
  <c r="H60" i="6" a="1"/>
  <c r="H60" i="6" s="1"/>
  <c r="F56" i="6" a="1"/>
  <c r="F56" i="6" s="1"/>
  <c r="H56" i="6" a="1"/>
  <c r="H56" i="6" s="1"/>
  <c r="F52" i="6" a="1"/>
  <c r="F52" i="6" s="1"/>
  <c r="H52" i="6" a="1"/>
  <c r="H52" i="6" s="1"/>
  <c r="F48" i="6" a="1"/>
  <c r="F48" i="6" s="1"/>
  <c r="H48" i="6" a="1"/>
  <c r="H48" i="6" s="1"/>
  <c r="F67" i="6" a="1"/>
  <c r="F67" i="6" s="1"/>
  <c r="H67" i="6" a="1"/>
  <c r="H67" i="6" s="1"/>
  <c r="H44" i="6" a="1"/>
  <c r="H44" i="6" s="1"/>
  <c r="H41" i="6" a="1"/>
  <c r="H41" i="6" s="1"/>
  <c r="H42" i="6" a="1"/>
  <c r="H42" i="6" s="1"/>
  <c r="H39" i="6" a="1"/>
  <c r="H39" i="6" s="1"/>
  <c r="F37" i="6" a="1"/>
  <c r="F37" i="6" s="1"/>
  <c r="H34" i="6" a="1"/>
  <c r="H34" i="6" s="1"/>
  <c r="F38" i="6" a="1"/>
  <c r="F38" i="6" s="1"/>
  <c r="C3" i="6"/>
  <c r="F14" i="6" a="1"/>
  <c r="F14" i="6" s="1"/>
  <c r="T24" i="2" s="1"/>
  <c r="F25" i="6" a="1"/>
  <c r="F25" i="6" s="1"/>
  <c r="Z26" i="2" s="1"/>
  <c r="F13" i="6" a="1"/>
  <c r="F13" i="6" s="1"/>
  <c r="T23" i="2" s="1"/>
  <c r="F35" i="6" a="1"/>
  <c r="F35" i="6" s="1"/>
  <c r="F23" i="6" a="1"/>
  <c r="F23" i="6" s="1"/>
  <c r="Z24" i="2" s="1"/>
  <c r="F34" i="6" a="1"/>
  <c r="F34" i="6" s="1"/>
  <c r="F22" i="6" a="1"/>
  <c r="F22" i="6" s="1"/>
  <c r="Z23" i="2" s="1"/>
  <c r="F33" i="6" a="1"/>
  <c r="F33" i="6" s="1"/>
  <c r="F21" i="6" a="1"/>
  <c r="F21" i="6" s="1"/>
  <c r="T31" i="2" s="1"/>
  <c r="F32" i="6" a="1"/>
  <c r="F32" i="6" s="1"/>
  <c r="F20" i="6" a="1"/>
  <c r="F20" i="6" s="1"/>
  <c r="T30" i="2" s="1"/>
  <c r="F31" i="6" a="1"/>
  <c r="F31" i="6" s="1"/>
  <c r="F19" i="6" a="1"/>
  <c r="F19" i="6" s="1"/>
  <c r="T29" i="2" s="1"/>
  <c r="F29" i="6" a="1"/>
  <c r="F29" i="6" s="1"/>
  <c r="Z30" i="2" s="1"/>
  <c r="F17" i="6" a="1"/>
  <c r="F17" i="6" s="1"/>
  <c r="T27" i="2" s="1"/>
  <c r="F28" i="6" a="1"/>
  <c r="F28" i="6" s="1"/>
  <c r="Z29" i="2" s="1"/>
  <c r="F16" i="6" a="1"/>
  <c r="F16" i="6" s="1"/>
  <c r="T26" i="2" s="1"/>
  <c r="F27" i="6" a="1"/>
  <c r="F27" i="6" s="1"/>
  <c r="Z28" i="2" s="1"/>
  <c r="F15" i="6" a="1"/>
  <c r="F15" i="6" s="1"/>
  <c r="T25" i="2" s="1"/>
  <c r="H26" i="6" a="1"/>
  <c r="H26" i="6" s="1"/>
  <c r="H25" i="6" a="1"/>
  <c r="H25" i="6" s="1"/>
  <c r="H13" i="6" a="1"/>
  <c r="H13" i="6" s="1"/>
  <c r="H32" i="6" a="1"/>
  <c r="H32" i="6" s="1"/>
  <c r="H37" i="6" a="1"/>
  <c r="H37" i="6" s="1"/>
  <c r="H38" i="6" a="1"/>
  <c r="H38" i="6" s="1"/>
  <c r="H36" i="6" a="1"/>
  <c r="H36" i="6" s="1"/>
  <c r="H24" i="6" a="1"/>
  <c r="H24" i="6" s="1"/>
  <c r="H35" i="6" a="1"/>
  <c r="H35" i="6" s="1"/>
  <c r="H23" i="6" a="1"/>
  <c r="H23" i="6" s="1"/>
  <c r="H22" i="6" a="1"/>
  <c r="H22" i="6" s="1"/>
  <c r="H33" i="6" a="1"/>
  <c r="H33" i="6" s="1"/>
  <c r="H21" i="6" a="1"/>
  <c r="H21" i="6" s="1"/>
  <c r="H20" i="6" a="1"/>
  <c r="H20" i="6" s="1"/>
  <c r="H31" i="6" a="1"/>
  <c r="H31" i="6" s="1"/>
  <c r="H19" i="6" a="1"/>
  <c r="H19" i="6" s="1"/>
  <c r="H30" i="6" a="1"/>
  <c r="H30" i="6" s="1"/>
  <c r="H18" i="6" a="1"/>
  <c r="H18" i="6" s="1"/>
  <c r="H29" i="6" a="1"/>
  <c r="H29" i="6" s="1"/>
  <c r="H17" i="6" a="1"/>
  <c r="H17" i="6" s="1"/>
  <c r="H28" i="6" a="1"/>
  <c r="H28" i="6" s="1"/>
  <c r="H16" i="6" a="1"/>
  <c r="H16" i="6" s="1"/>
  <c r="H27" i="6" a="1"/>
  <c r="H27" i="6" s="1"/>
  <c r="H15" i="6" a="1"/>
  <c r="H15" i="6" s="1"/>
  <c r="H14" i="6" a="1"/>
  <c r="H14" i="6" s="1"/>
  <c r="AG48" i="2"/>
  <c r="E9" i="6" l="1"/>
  <c r="E10" i="6"/>
  <c r="E11" i="6"/>
  <c r="F28" i="2"/>
  <c r="F23" i="2"/>
  <c r="K24" i="2"/>
  <c r="K26" i="2"/>
  <c r="K27" i="2"/>
  <c r="K28" i="2"/>
  <c r="K29" i="2"/>
  <c r="K30" i="2"/>
  <c r="K23" i="2"/>
  <c r="C27" i="2"/>
  <c r="C28" i="2"/>
  <c r="C29" i="2"/>
  <c r="C30" i="2"/>
  <c r="C31" i="2"/>
  <c r="F24" i="2"/>
  <c r="F26" i="2"/>
  <c r="F27" i="2"/>
  <c r="F30" i="2"/>
  <c r="F31" i="2"/>
  <c r="F12" i="6" l="1" a="1"/>
  <c r="F12" i="6" s="1"/>
  <c r="P31" i="2" s="1"/>
  <c r="H12" i="6" a="1"/>
  <c r="H12" i="6" s="1"/>
  <c r="F11" i="6" a="1"/>
  <c r="F11" i="6" s="1"/>
  <c r="P30" i="2" s="1"/>
  <c r="H11" i="6" a="1"/>
  <c r="H11" i="6" s="1"/>
  <c r="F10" i="6" a="1"/>
  <c r="F10" i="6" s="1"/>
  <c r="P29" i="2" s="1"/>
  <c r="H10" i="6" a="1"/>
  <c r="H10" i="6" s="1"/>
  <c r="F9" i="6" a="1"/>
  <c r="F9" i="6" s="1"/>
  <c r="P28" i="2" s="1"/>
  <c r="H9" i="6" a="1"/>
  <c r="H9" i="6" s="1"/>
  <c r="I30" i="4"/>
  <c r="AG61" i="2"/>
  <c r="AG62" i="2"/>
  <c r="AG63" i="2"/>
  <c r="AG64" i="2"/>
  <c r="AG65" i="2"/>
  <c r="AG66" i="2"/>
  <c r="I24" i="4" l="1"/>
  <c r="I25" i="4"/>
  <c r="K25" i="2" s="1"/>
  <c r="I26" i="4"/>
  <c r="I27" i="4"/>
  <c r="I28" i="4"/>
  <c r="I29" i="4"/>
  <c r="I31" i="4"/>
  <c r="K31" i="2" s="1"/>
  <c r="C6" i="8" l="1"/>
  <c r="D1" i="4"/>
  <c r="H3" i="4"/>
  <c r="G3" i="4"/>
  <c r="F3" i="4"/>
  <c r="E3" i="4"/>
  <c r="D3" i="4"/>
  <c r="C3" i="4"/>
  <c r="B3" i="4"/>
  <c r="A3" i="4"/>
  <c r="AA45" i="2"/>
  <c r="C8" i="8"/>
  <c r="C9" i="8"/>
  <c r="C10" i="8"/>
  <c r="J6" i="8"/>
  <c r="J9" i="8"/>
  <c r="L43" i="8"/>
  <c r="K43" i="8"/>
  <c r="B46" i="2"/>
  <c r="A6" i="8"/>
  <c r="B23" i="2"/>
  <c r="C7" i="8"/>
  <c r="K23" i="8" l="1"/>
  <c r="K21" i="8"/>
  <c r="K41" i="8"/>
  <c r="K19" i="8"/>
  <c r="K38" i="8"/>
  <c r="K36" i="8"/>
  <c r="K34" i="8"/>
  <c r="K32" i="8"/>
  <c r="K30" i="8"/>
  <c r="K28" i="8"/>
  <c r="K45" i="8"/>
  <c r="K25" i="8"/>
  <c r="W33" i="2"/>
  <c r="L25" i="8"/>
  <c r="L23" i="8"/>
  <c r="L21" i="8"/>
  <c r="L19" i="8"/>
  <c r="L45" i="8"/>
  <c r="L41" i="8"/>
  <c r="L38" i="8"/>
  <c r="L36" i="8"/>
  <c r="L34" i="8"/>
  <c r="L32" i="8"/>
  <c r="L30" i="8"/>
  <c r="L28" i="8"/>
  <c r="Y37" i="2"/>
  <c r="AB49" i="2"/>
  <c r="AC49" i="2"/>
  <c r="AB50" i="2"/>
  <c r="AB51" i="2"/>
  <c r="AB53" i="2"/>
  <c r="R48" i="2"/>
  <c r="U48" i="2" s="1"/>
  <c r="Q49" i="2"/>
  <c r="R49" i="2"/>
  <c r="P50" i="2"/>
  <c r="Q50" i="2"/>
  <c r="R50" i="2"/>
  <c r="P51" i="2"/>
  <c r="Q51" i="2"/>
  <c r="R51" i="2"/>
  <c r="O52" i="2"/>
  <c r="P52" i="2"/>
  <c r="Q52" i="2"/>
  <c r="R52" i="2"/>
  <c r="Z46" i="2"/>
  <c r="E41" i="2"/>
  <c r="AB283" i="2"/>
  <c r="Y43" i="2"/>
  <c r="O191" i="2"/>
  <c r="P191" i="2"/>
  <c r="Q191" i="2"/>
  <c r="R191" i="2"/>
  <c r="Z191" i="2"/>
  <c r="AG191" i="2"/>
  <c r="O192" i="2"/>
  <c r="P192" i="2"/>
  <c r="Q192" i="2"/>
  <c r="R192" i="2"/>
  <c r="Z192" i="2"/>
  <c r="AG192" i="2"/>
  <c r="O193" i="2"/>
  <c r="P193" i="2"/>
  <c r="Q193" i="2"/>
  <c r="R193" i="2"/>
  <c r="Z193" i="2"/>
  <c r="AB193" i="2" s="1"/>
  <c r="AG193" i="2"/>
  <c r="O194" i="2"/>
  <c r="P194" i="2"/>
  <c r="Q194" i="2"/>
  <c r="R194" i="2"/>
  <c r="Z194" i="2"/>
  <c r="AG194" i="2"/>
  <c r="O195" i="2"/>
  <c r="P195" i="2"/>
  <c r="Q195" i="2"/>
  <c r="R195" i="2"/>
  <c r="Z195" i="2"/>
  <c r="AG195" i="2"/>
  <c r="O196" i="2"/>
  <c r="P196" i="2"/>
  <c r="Q196" i="2"/>
  <c r="R196" i="2"/>
  <c r="Z196" i="2"/>
  <c r="AG196" i="2"/>
  <c r="O197" i="2"/>
  <c r="P197" i="2"/>
  <c r="Q197" i="2"/>
  <c r="R197" i="2"/>
  <c r="Z197" i="2"/>
  <c r="AG197" i="2"/>
  <c r="O198" i="2"/>
  <c r="P198" i="2"/>
  <c r="T198" i="2" s="1"/>
  <c r="Q198" i="2"/>
  <c r="R198" i="2"/>
  <c r="Z198" i="2"/>
  <c r="AG198" i="2"/>
  <c r="O199" i="2"/>
  <c r="P199" i="2"/>
  <c r="Q199" i="2"/>
  <c r="T199" i="2" s="1"/>
  <c r="R199" i="2"/>
  <c r="Z199" i="2"/>
  <c r="AB199" i="2" s="1"/>
  <c r="AG199" i="2"/>
  <c r="O200" i="2"/>
  <c r="P200" i="2"/>
  <c r="Q200" i="2"/>
  <c r="R200" i="2"/>
  <c r="Z200" i="2"/>
  <c r="AB200" i="2" s="1"/>
  <c r="AG200" i="2"/>
  <c r="O201" i="2"/>
  <c r="P201" i="2"/>
  <c r="Q201" i="2"/>
  <c r="R201" i="2"/>
  <c r="Z201" i="2"/>
  <c r="AG201" i="2"/>
  <c r="O202" i="2"/>
  <c r="P202" i="2"/>
  <c r="Q202" i="2"/>
  <c r="T202" i="2" s="1"/>
  <c r="R202" i="2"/>
  <c r="Z202" i="2"/>
  <c r="AG202" i="2"/>
  <c r="O203" i="2"/>
  <c r="P203" i="2"/>
  <c r="Q203" i="2"/>
  <c r="R203" i="2"/>
  <c r="Z203" i="2"/>
  <c r="AB203" i="2" s="1"/>
  <c r="AG203" i="2"/>
  <c r="O204" i="2"/>
  <c r="P204" i="2"/>
  <c r="Q204" i="2"/>
  <c r="R204" i="2"/>
  <c r="Z204" i="2"/>
  <c r="AG204" i="2"/>
  <c r="O205" i="2"/>
  <c r="P205" i="2"/>
  <c r="Q205" i="2"/>
  <c r="R205" i="2"/>
  <c r="Z205" i="2"/>
  <c r="AB205" i="2" s="1"/>
  <c r="AG205" i="2"/>
  <c r="O206" i="2"/>
  <c r="P206" i="2"/>
  <c r="Q206" i="2"/>
  <c r="R206" i="2"/>
  <c r="Z206" i="2"/>
  <c r="AG206" i="2"/>
  <c r="O207" i="2"/>
  <c r="P207" i="2"/>
  <c r="Q207" i="2"/>
  <c r="R207" i="2"/>
  <c r="Z207" i="2"/>
  <c r="AG207" i="2"/>
  <c r="O208" i="2"/>
  <c r="P208" i="2"/>
  <c r="Q208" i="2"/>
  <c r="R208" i="2"/>
  <c r="Z208" i="2"/>
  <c r="AG208" i="2"/>
  <c r="O209" i="2"/>
  <c r="P209" i="2"/>
  <c r="Q209" i="2"/>
  <c r="R209" i="2"/>
  <c r="Z209" i="2"/>
  <c r="AG209" i="2"/>
  <c r="O210" i="2"/>
  <c r="P210" i="2"/>
  <c r="T210" i="2" s="1"/>
  <c r="Q210" i="2"/>
  <c r="R210" i="2"/>
  <c r="Z210" i="2"/>
  <c r="AB210" i="2" s="1"/>
  <c r="AG210" i="2"/>
  <c r="O211" i="2"/>
  <c r="P211" i="2"/>
  <c r="Q211" i="2"/>
  <c r="R211" i="2"/>
  <c r="Z211" i="2"/>
  <c r="AG211" i="2"/>
  <c r="O212" i="2"/>
  <c r="P212" i="2"/>
  <c r="Q212" i="2"/>
  <c r="R212" i="2"/>
  <c r="Z212" i="2"/>
  <c r="AB212" i="2" s="1"/>
  <c r="AG212" i="2"/>
  <c r="O213" i="2"/>
  <c r="P213" i="2"/>
  <c r="Q213" i="2"/>
  <c r="R213" i="2"/>
  <c r="Z213" i="2"/>
  <c r="AG213" i="2"/>
  <c r="O214" i="2"/>
  <c r="P214" i="2"/>
  <c r="Q214" i="2"/>
  <c r="R214" i="2"/>
  <c r="Z214" i="2"/>
  <c r="AG214" i="2"/>
  <c r="O215" i="2"/>
  <c r="P215" i="2"/>
  <c r="Q215" i="2"/>
  <c r="R215" i="2"/>
  <c r="Z215" i="2"/>
  <c r="AG215" i="2"/>
  <c r="O216" i="2"/>
  <c r="P216" i="2"/>
  <c r="Q216" i="2"/>
  <c r="R216" i="2"/>
  <c r="Z216" i="2"/>
  <c r="AG216" i="2"/>
  <c r="O217" i="2"/>
  <c r="P217" i="2"/>
  <c r="Q217" i="2"/>
  <c r="T217" i="2" s="1"/>
  <c r="R217" i="2"/>
  <c r="AB217" i="2"/>
  <c r="Z217" i="2"/>
  <c r="AG217" i="2"/>
  <c r="O218" i="2"/>
  <c r="P218" i="2"/>
  <c r="Q218" i="2"/>
  <c r="R218" i="2"/>
  <c r="Z218" i="2"/>
  <c r="AG218" i="2"/>
  <c r="O219" i="2"/>
  <c r="P219" i="2"/>
  <c r="Q219" i="2"/>
  <c r="R219" i="2"/>
  <c r="Z219" i="2"/>
  <c r="AG219" i="2"/>
  <c r="O220" i="2"/>
  <c r="P220" i="2"/>
  <c r="Q220" i="2"/>
  <c r="R220" i="2"/>
  <c r="Z220" i="2"/>
  <c r="AG220" i="2"/>
  <c r="O221" i="2"/>
  <c r="P221" i="2"/>
  <c r="Q221" i="2"/>
  <c r="R221" i="2"/>
  <c r="Z221" i="2"/>
  <c r="AG221" i="2"/>
  <c r="O222" i="2"/>
  <c r="P222" i="2"/>
  <c r="T222" i="2" s="1"/>
  <c r="Q222" i="2"/>
  <c r="R222" i="2"/>
  <c r="Z222" i="2"/>
  <c r="AB222" i="2" s="1"/>
  <c r="AG222" i="2"/>
  <c r="O223" i="2"/>
  <c r="P223" i="2"/>
  <c r="Q223" i="2"/>
  <c r="R223" i="2"/>
  <c r="Z223" i="2"/>
  <c r="AG223" i="2"/>
  <c r="O224" i="2"/>
  <c r="P224" i="2"/>
  <c r="Q224" i="2"/>
  <c r="R224" i="2"/>
  <c r="Z224" i="2"/>
  <c r="AB224" i="2" s="1"/>
  <c r="AG224" i="2"/>
  <c r="O225" i="2"/>
  <c r="P225" i="2"/>
  <c r="Q225" i="2"/>
  <c r="R225" i="2"/>
  <c r="Z225" i="2"/>
  <c r="AG225" i="2"/>
  <c r="O226" i="2"/>
  <c r="P226" i="2"/>
  <c r="Q226" i="2"/>
  <c r="R226" i="2"/>
  <c r="Z226" i="2"/>
  <c r="AG226" i="2"/>
  <c r="O227" i="2"/>
  <c r="P227" i="2"/>
  <c r="Q227" i="2"/>
  <c r="R227" i="2"/>
  <c r="Z227" i="2"/>
  <c r="AG227" i="2"/>
  <c r="O228" i="2"/>
  <c r="P228" i="2"/>
  <c r="Q228" i="2"/>
  <c r="R228" i="2"/>
  <c r="T228" i="2"/>
  <c r="Z228" i="2"/>
  <c r="AB228" i="2" s="1"/>
  <c r="AG228" i="2"/>
  <c r="O229" i="2"/>
  <c r="P229" i="2"/>
  <c r="Q229" i="2"/>
  <c r="R229" i="2"/>
  <c r="Z229" i="2"/>
  <c r="AB229" i="2" s="1"/>
  <c r="AG229" i="2"/>
  <c r="O230" i="2"/>
  <c r="P230" i="2"/>
  <c r="Q230" i="2"/>
  <c r="R230" i="2"/>
  <c r="AB230" i="2"/>
  <c r="Z230" i="2"/>
  <c r="AG230" i="2"/>
  <c r="O231" i="2"/>
  <c r="P231" i="2"/>
  <c r="Q231" i="2"/>
  <c r="R231" i="2"/>
  <c r="Z231" i="2"/>
  <c r="AG231" i="2"/>
  <c r="O232" i="2"/>
  <c r="P232" i="2"/>
  <c r="Q232" i="2"/>
  <c r="R232" i="2"/>
  <c r="Z232" i="2"/>
  <c r="AB232" i="2" s="1"/>
  <c r="AG232" i="2"/>
  <c r="O233" i="2"/>
  <c r="P233" i="2"/>
  <c r="Q233" i="2"/>
  <c r="R233" i="2"/>
  <c r="Z233" i="2"/>
  <c r="AG233" i="2"/>
  <c r="O234" i="2"/>
  <c r="P234" i="2"/>
  <c r="Q234" i="2"/>
  <c r="R234" i="2"/>
  <c r="Z234" i="2"/>
  <c r="AB234" i="2" s="1"/>
  <c r="AG234" i="2"/>
  <c r="O235" i="2"/>
  <c r="P235" i="2"/>
  <c r="Q235" i="2"/>
  <c r="T235" i="2" s="1"/>
  <c r="R235" i="2"/>
  <c r="Z235" i="2"/>
  <c r="AG235" i="2"/>
  <c r="O236" i="2"/>
  <c r="P236" i="2"/>
  <c r="Q236" i="2"/>
  <c r="R236" i="2"/>
  <c r="Z236" i="2"/>
  <c r="AG236" i="2"/>
  <c r="O237" i="2"/>
  <c r="P237" i="2"/>
  <c r="Q237" i="2"/>
  <c r="R237" i="2"/>
  <c r="Z237" i="2"/>
  <c r="AG237" i="2"/>
  <c r="O238" i="2"/>
  <c r="P238" i="2"/>
  <c r="Q238" i="2"/>
  <c r="T238" i="2" s="1"/>
  <c r="R238" i="2"/>
  <c r="Z238" i="2"/>
  <c r="AG238" i="2"/>
  <c r="O239" i="2"/>
  <c r="T239" i="2" s="1"/>
  <c r="P239" i="2"/>
  <c r="Q239" i="2"/>
  <c r="R239" i="2"/>
  <c r="Z239" i="2"/>
  <c r="AB239" i="2" s="1"/>
  <c r="AG239" i="2"/>
  <c r="O240" i="2"/>
  <c r="P240" i="2"/>
  <c r="Q240" i="2"/>
  <c r="R240" i="2"/>
  <c r="Z240" i="2"/>
  <c r="AG240" i="2"/>
  <c r="O241" i="2"/>
  <c r="P241" i="2"/>
  <c r="Q241" i="2"/>
  <c r="R241" i="2"/>
  <c r="Z241" i="2"/>
  <c r="AB241" i="2" s="1"/>
  <c r="AG241" i="2"/>
  <c r="O242" i="2"/>
  <c r="P242" i="2"/>
  <c r="Q242" i="2"/>
  <c r="R242" i="2"/>
  <c r="Z242" i="2"/>
  <c r="AG242" i="2"/>
  <c r="O243" i="2"/>
  <c r="P243" i="2"/>
  <c r="Q243" i="2"/>
  <c r="R243" i="2"/>
  <c r="T243" i="2"/>
  <c r="Z243" i="2"/>
  <c r="AG243" i="2"/>
  <c r="O244" i="2"/>
  <c r="P244" i="2"/>
  <c r="Q244" i="2"/>
  <c r="R244" i="2"/>
  <c r="Z244" i="2"/>
  <c r="AG244" i="2"/>
  <c r="O245" i="2"/>
  <c r="P245" i="2"/>
  <c r="Q245" i="2"/>
  <c r="R245" i="2"/>
  <c r="Z245" i="2"/>
  <c r="AG245" i="2"/>
  <c r="O246" i="2"/>
  <c r="P246" i="2"/>
  <c r="Q246" i="2"/>
  <c r="R246" i="2"/>
  <c r="Z246" i="2"/>
  <c r="AG246" i="2"/>
  <c r="O247" i="2"/>
  <c r="P247" i="2"/>
  <c r="Q247" i="2"/>
  <c r="R247" i="2"/>
  <c r="Z247" i="2"/>
  <c r="AB247" i="2" s="1"/>
  <c r="AG247" i="2"/>
  <c r="O248" i="2"/>
  <c r="P248" i="2"/>
  <c r="Q248" i="2"/>
  <c r="R248" i="2"/>
  <c r="Z248" i="2"/>
  <c r="AG248" i="2"/>
  <c r="O249" i="2"/>
  <c r="P249" i="2"/>
  <c r="Q249" i="2"/>
  <c r="R249" i="2"/>
  <c r="Z249" i="2"/>
  <c r="AB249" i="2" s="1"/>
  <c r="AG249" i="2"/>
  <c r="O250" i="2"/>
  <c r="P250" i="2"/>
  <c r="Q250" i="2"/>
  <c r="R250" i="2"/>
  <c r="Z250" i="2"/>
  <c r="AG250" i="2"/>
  <c r="O251" i="2"/>
  <c r="P251" i="2"/>
  <c r="Q251" i="2"/>
  <c r="R251" i="2"/>
  <c r="Z251" i="2"/>
  <c r="AB251" i="2" s="1"/>
  <c r="AG251" i="2"/>
  <c r="O252" i="2"/>
  <c r="P252" i="2"/>
  <c r="Q252" i="2"/>
  <c r="R252" i="2"/>
  <c r="Z252" i="2"/>
  <c r="AG252" i="2"/>
  <c r="O253" i="2"/>
  <c r="P253" i="2"/>
  <c r="Q253" i="2"/>
  <c r="T253" i="2" s="1"/>
  <c r="R253" i="2"/>
  <c r="Z253" i="2"/>
  <c r="AB253" i="2" s="1"/>
  <c r="AG253" i="2"/>
  <c r="O254" i="2"/>
  <c r="P254" i="2"/>
  <c r="Q254" i="2"/>
  <c r="R254" i="2"/>
  <c r="Z254" i="2"/>
  <c r="AG254" i="2"/>
  <c r="O255" i="2"/>
  <c r="P255" i="2"/>
  <c r="Q255" i="2"/>
  <c r="R255" i="2"/>
  <c r="Z255" i="2"/>
  <c r="AG255" i="2"/>
  <c r="O256" i="2"/>
  <c r="P256" i="2"/>
  <c r="Q256" i="2"/>
  <c r="T256" i="2" s="1"/>
  <c r="R256" i="2"/>
  <c r="Z256" i="2"/>
  <c r="AG256" i="2"/>
  <c r="O257" i="2"/>
  <c r="P257" i="2"/>
  <c r="Q257" i="2"/>
  <c r="R257" i="2"/>
  <c r="Z257" i="2"/>
  <c r="AG257" i="2"/>
  <c r="O258" i="2"/>
  <c r="P258" i="2"/>
  <c r="Q258" i="2"/>
  <c r="R258" i="2"/>
  <c r="Z258" i="2"/>
  <c r="AG258" i="2"/>
  <c r="O259" i="2"/>
  <c r="P259" i="2"/>
  <c r="Q259" i="2"/>
  <c r="R259" i="2"/>
  <c r="Z259" i="2"/>
  <c r="AG259" i="2"/>
  <c r="O260" i="2"/>
  <c r="P260" i="2"/>
  <c r="Q260" i="2"/>
  <c r="R260" i="2"/>
  <c r="Z260" i="2"/>
  <c r="AG260" i="2"/>
  <c r="O261" i="2"/>
  <c r="P261" i="2"/>
  <c r="Q261" i="2"/>
  <c r="T261" i="2" s="1"/>
  <c r="R261" i="2"/>
  <c r="Z261" i="2"/>
  <c r="AG261" i="2"/>
  <c r="O262" i="2"/>
  <c r="P262" i="2"/>
  <c r="Q262" i="2"/>
  <c r="R262" i="2"/>
  <c r="Z262" i="2"/>
  <c r="AB262" i="2" s="1"/>
  <c r="AG262" i="2"/>
  <c r="O263" i="2"/>
  <c r="P263" i="2"/>
  <c r="Q263" i="2"/>
  <c r="R263" i="2"/>
  <c r="Z263" i="2"/>
  <c r="AB263" i="2" s="1"/>
  <c r="AG263" i="2"/>
  <c r="O264" i="2"/>
  <c r="P264" i="2"/>
  <c r="Q264" i="2"/>
  <c r="R264" i="2"/>
  <c r="T264" i="2"/>
  <c r="Z264" i="2"/>
  <c r="AB264" i="2" s="1"/>
  <c r="AG264" i="2"/>
  <c r="O265" i="2"/>
  <c r="P265" i="2"/>
  <c r="Q265" i="2"/>
  <c r="R265" i="2"/>
  <c r="Z265" i="2"/>
  <c r="AG265" i="2"/>
  <c r="O266" i="2"/>
  <c r="P266" i="2"/>
  <c r="Q266" i="2"/>
  <c r="R266" i="2"/>
  <c r="Z266" i="2"/>
  <c r="AB266" i="2" s="1"/>
  <c r="AG266" i="2"/>
  <c r="O267" i="2"/>
  <c r="P267" i="2"/>
  <c r="Q267" i="2"/>
  <c r="R267" i="2"/>
  <c r="Z267" i="2"/>
  <c r="AG267" i="2"/>
  <c r="O268" i="2"/>
  <c r="P268" i="2"/>
  <c r="Q268" i="2"/>
  <c r="R268" i="2"/>
  <c r="Z268" i="2"/>
  <c r="AG268" i="2"/>
  <c r="O269" i="2"/>
  <c r="P269" i="2"/>
  <c r="Q269" i="2"/>
  <c r="R269" i="2"/>
  <c r="Z269" i="2"/>
  <c r="AG269" i="2"/>
  <c r="O270" i="2"/>
  <c r="P270" i="2"/>
  <c r="Q270" i="2"/>
  <c r="R270" i="2"/>
  <c r="Z270" i="2"/>
  <c r="AG270" i="2"/>
  <c r="O271" i="2"/>
  <c r="P271" i="2"/>
  <c r="Q271" i="2"/>
  <c r="T271" i="2" s="1"/>
  <c r="R271" i="2"/>
  <c r="Z271" i="2"/>
  <c r="AG271" i="2"/>
  <c r="O272" i="2"/>
  <c r="P272" i="2"/>
  <c r="Q272" i="2"/>
  <c r="R272" i="2"/>
  <c r="Z272" i="2"/>
  <c r="AG272" i="2"/>
  <c r="O273" i="2"/>
  <c r="P273" i="2"/>
  <c r="T273" i="2" s="1"/>
  <c r="Q273" i="2"/>
  <c r="R273" i="2"/>
  <c r="Z273" i="2"/>
  <c r="AB273" i="2" s="1"/>
  <c r="AG273" i="2"/>
  <c r="O274" i="2"/>
  <c r="P274" i="2"/>
  <c r="Q274" i="2"/>
  <c r="R274" i="2"/>
  <c r="Z274" i="2"/>
  <c r="AG274" i="2"/>
  <c r="O275" i="2"/>
  <c r="P275" i="2"/>
  <c r="Q275" i="2"/>
  <c r="R275" i="2"/>
  <c r="Z275" i="2"/>
  <c r="AB275" i="2" s="1"/>
  <c r="AG275" i="2"/>
  <c r="O276" i="2"/>
  <c r="P276" i="2"/>
  <c r="Q276" i="2"/>
  <c r="R276" i="2"/>
  <c r="Z276" i="2"/>
  <c r="AG276" i="2"/>
  <c r="O277" i="2"/>
  <c r="P277" i="2"/>
  <c r="Q277" i="2"/>
  <c r="R277" i="2"/>
  <c r="Z277" i="2"/>
  <c r="AG277" i="2"/>
  <c r="O278" i="2"/>
  <c r="P278" i="2"/>
  <c r="Q278" i="2"/>
  <c r="R278" i="2"/>
  <c r="Z278" i="2"/>
  <c r="AG278" i="2"/>
  <c r="O279" i="2"/>
  <c r="P279" i="2"/>
  <c r="Q279" i="2"/>
  <c r="R279" i="2"/>
  <c r="Z279" i="2"/>
  <c r="AG279" i="2"/>
  <c r="O280" i="2"/>
  <c r="P280" i="2"/>
  <c r="Q280" i="2"/>
  <c r="R280" i="2"/>
  <c r="Z280" i="2"/>
  <c r="AG280" i="2"/>
  <c r="O281" i="2"/>
  <c r="P281" i="2"/>
  <c r="Q281" i="2"/>
  <c r="R281" i="2"/>
  <c r="Z281" i="2"/>
  <c r="AG281" i="2"/>
  <c r="O282" i="2"/>
  <c r="P282" i="2"/>
  <c r="Q282" i="2"/>
  <c r="R282" i="2"/>
  <c r="T282" i="2"/>
  <c r="Z282" i="2"/>
  <c r="AG282" i="2"/>
  <c r="O283" i="2"/>
  <c r="P283" i="2"/>
  <c r="T283" i="2" s="1"/>
  <c r="Q283" i="2"/>
  <c r="R283" i="2"/>
  <c r="Z283" i="2"/>
  <c r="AG283" i="2"/>
  <c r="O284" i="2"/>
  <c r="P284" i="2"/>
  <c r="Q284" i="2"/>
  <c r="R284" i="2"/>
  <c r="Z284" i="2"/>
  <c r="AB284" i="2" s="1"/>
  <c r="AG284" i="2"/>
  <c r="O285" i="2"/>
  <c r="P285" i="2"/>
  <c r="Q285" i="2"/>
  <c r="R285" i="2"/>
  <c r="T285" i="2"/>
  <c r="Z285" i="2"/>
  <c r="AB285" i="2" s="1"/>
  <c r="AG285" i="2"/>
  <c r="O286" i="2"/>
  <c r="P286" i="2"/>
  <c r="Q286" i="2"/>
  <c r="R286" i="2"/>
  <c r="Z286" i="2"/>
  <c r="AG286" i="2"/>
  <c r="O287" i="2"/>
  <c r="P287" i="2"/>
  <c r="Q287" i="2"/>
  <c r="R287" i="2"/>
  <c r="Z287" i="2"/>
  <c r="AG287" i="2"/>
  <c r="O288" i="2"/>
  <c r="P288" i="2"/>
  <c r="Q288" i="2"/>
  <c r="R288" i="2"/>
  <c r="T288" i="2"/>
  <c r="Z288" i="2"/>
  <c r="AB288" i="2" s="1"/>
  <c r="AG288" i="2"/>
  <c r="O289" i="2"/>
  <c r="P289" i="2"/>
  <c r="Q289" i="2"/>
  <c r="R289" i="2"/>
  <c r="T289" i="2"/>
  <c r="Z289" i="2"/>
  <c r="AG289" i="2"/>
  <c r="O290" i="2"/>
  <c r="P290" i="2"/>
  <c r="Q290" i="2"/>
  <c r="R290" i="2"/>
  <c r="Z290" i="2"/>
  <c r="AB290" i="2" s="1"/>
  <c r="AG290" i="2"/>
  <c r="O291" i="2"/>
  <c r="P291" i="2"/>
  <c r="Q291" i="2"/>
  <c r="R291" i="2"/>
  <c r="Z291" i="2"/>
  <c r="AG291" i="2"/>
  <c r="O292" i="2"/>
  <c r="P292" i="2"/>
  <c r="Q292" i="2"/>
  <c r="R292" i="2"/>
  <c r="Z292" i="2"/>
  <c r="AG292" i="2"/>
  <c r="O293" i="2"/>
  <c r="P293" i="2"/>
  <c r="Q293" i="2"/>
  <c r="R293" i="2"/>
  <c r="Z293" i="2"/>
  <c r="AB293" i="2" s="1"/>
  <c r="AG293" i="2"/>
  <c r="O294" i="2"/>
  <c r="P294" i="2"/>
  <c r="Q294" i="2"/>
  <c r="R294" i="2"/>
  <c r="T294" i="2"/>
  <c r="Z294" i="2"/>
  <c r="AG294" i="2"/>
  <c r="O295" i="2"/>
  <c r="P295" i="2"/>
  <c r="Q295" i="2"/>
  <c r="R295" i="2"/>
  <c r="AB295" i="2"/>
  <c r="Z295" i="2"/>
  <c r="AG295" i="2"/>
  <c r="O296" i="2"/>
  <c r="P296" i="2"/>
  <c r="Q296" i="2"/>
  <c r="R296" i="2"/>
  <c r="Z296" i="2"/>
  <c r="AG296" i="2"/>
  <c r="O297" i="2"/>
  <c r="P297" i="2"/>
  <c r="Q297" i="2"/>
  <c r="R297" i="2"/>
  <c r="Z297" i="2"/>
  <c r="AB297" i="2" s="1"/>
  <c r="AG297" i="2"/>
  <c r="O298" i="2"/>
  <c r="P298" i="2"/>
  <c r="Q298" i="2"/>
  <c r="R298" i="2"/>
  <c r="T298" i="2"/>
  <c r="Z298" i="2"/>
  <c r="AB298" i="2" s="1"/>
  <c r="AG298" i="2"/>
  <c r="O299" i="2"/>
  <c r="P299" i="2"/>
  <c r="Q299" i="2"/>
  <c r="R299" i="2"/>
  <c r="Z299" i="2"/>
  <c r="AB299" i="2" s="1"/>
  <c r="AG299" i="2"/>
  <c r="O300" i="2"/>
  <c r="P300" i="2"/>
  <c r="Q300" i="2"/>
  <c r="R300" i="2"/>
  <c r="Z300" i="2"/>
  <c r="AG300" i="2"/>
  <c r="O301" i="2"/>
  <c r="P301" i="2"/>
  <c r="Q301" i="2"/>
  <c r="R301" i="2"/>
  <c r="Z301" i="2"/>
  <c r="AG301" i="2"/>
  <c r="O302" i="2"/>
  <c r="P302" i="2"/>
  <c r="Q302" i="2"/>
  <c r="R302" i="2"/>
  <c r="Z302" i="2"/>
  <c r="AG302" i="2"/>
  <c r="O303" i="2"/>
  <c r="P303" i="2"/>
  <c r="Q303" i="2"/>
  <c r="R303" i="2"/>
  <c r="Z303" i="2"/>
  <c r="AG303" i="2"/>
  <c r="O304" i="2"/>
  <c r="P304" i="2"/>
  <c r="Q304" i="2"/>
  <c r="R304" i="2"/>
  <c r="T304" i="2"/>
  <c r="Z304" i="2"/>
  <c r="AG304" i="2"/>
  <c r="O305" i="2"/>
  <c r="P305" i="2"/>
  <c r="Q305" i="2"/>
  <c r="R305" i="2"/>
  <c r="Z305" i="2"/>
  <c r="AG305" i="2"/>
  <c r="O306" i="2"/>
  <c r="P306" i="2"/>
  <c r="Q306" i="2"/>
  <c r="R306" i="2"/>
  <c r="Z306" i="2"/>
  <c r="AG306" i="2"/>
  <c r="O307" i="2"/>
  <c r="P307" i="2"/>
  <c r="Q307" i="2"/>
  <c r="R307" i="2"/>
  <c r="T307" i="2"/>
  <c r="Z307" i="2"/>
  <c r="AG307" i="2"/>
  <c r="O308" i="2"/>
  <c r="P308" i="2"/>
  <c r="Q308" i="2"/>
  <c r="R308" i="2"/>
  <c r="Z308" i="2"/>
  <c r="AB308" i="2" s="1"/>
  <c r="AG308" i="2"/>
  <c r="O309" i="2"/>
  <c r="P309" i="2"/>
  <c r="Q309" i="2"/>
  <c r="R309" i="2"/>
  <c r="Z309" i="2"/>
  <c r="AG309" i="2"/>
  <c r="AG49" i="2"/>
  <c r="AG50" i="2"/>
  <c r="AG51" i="2"/>
  <c r="AG52" i="2"/>
  <c r="AG53" i="2"/>
  <c r="AG54" i="2"/>
  <c r="AG55" i="2"/>
  <c r="AG56" i="2"/>
  <c r="AG57" i="2"/>
  <c r="AG58" i="2"/>
  <c r="AG59" i="2"/>
  <c r="AG60" i="2"/>
  <c r="AG67" i="2"/>
  <c r="AG68" i="2"/>
  <c r="AG69" i="2"/>
  <c r="AG70" i="2"/>
  <c r="AG71" i="2"/>
  <c r="AG72" i="2"/>
  <c r="AG73" i="2"/>
  <c r="AG74" i="2"/>
  <c r="AG75" i="2"/>
  <c r="AG76" i="2"/>
  <c r="AG77" i="2"/>
  <c r="AG78" i="2"/>
  <c r="AG79" i="2"/>
  <c r="AG80" i="2"/>
  <c r="AG81" i="2"/>
  <c r="AG82" i="2"/>
  <c r="AG83" i="2"/>
  <c r="AG84" i="2"/>
  <c r="AG85" i="2"/>
  <c r="AG86" i="2"/>
  <c r="AG87" i="2"/>
  <c r="AG88" i="2"/>
  <c r="AG89" i="2"/>
  <c r="AG90" i="2"/>
  <c r="AG91" i="2"/>
  <c r="AG92" i="2"/>
  <c r="AG93" i="2"/>
  <c r="AG94" i="2"/>
  <c r="AG95" i="2"/>
  <c r="AG96" i="2"/>
  <c r="AG97" i="2"/>
  <c r="AG98" i="2"/>
  <c r="AG99" i="2"/>
  <c r="AG100" i="2"/>
  <c r="AG101" i="2"/>
  <c r="AG102" i="2"/>
  <c r="AG103" i="2"/>
  <c r="AG104" i="2"/>
  <c r="AG105" i="2"/>
  <c r="AG106" i="2"/>
  <c r="AG107" i="2"/>
  <c r="AG108" i="2"/>
  <c r="AG109" i="2"/>
  <c r="AG110" i="2"/>
  <c r="AG111" i="2"/>
  <c r="AG112" i="2"/>
  <c r="AG113" i="2"/>
  <c r="AG114" i="2"/>
  <c r="AG115" i="2"/>
  <c r="AG116" i="2"/>
  <c r="AG117" i="2"/>
  <c r="AG118" i="2"/>
  <c r="AG119" i="2"/>
  <c r="AG120" i="2"/>
  <c r="AG121" i="2"/>
  <c r="AG122" i="2"/>
  <c r="AG123" i="2"/>
  <c r="AG124" i="2"/>
  <c r="AG125" i="2"/>
  <c r="AG126" i="2"/>
  <c r="AG127" i="2"/>
  <c r="AG128" i="2"/>
  <c r="AG129" i="2"/>
  <c r="AG130" i="2"/>
  <c r="AG131" i="2"/>
  <c r="AG132" i="2"/>
  <c r="AG133" i="2"/>
  <c r="AG134" i="2"/>
  <c r="AG135" i="2"/>
  <c r="AG136" i="2"/>
  <c r="AG137" i="2"/>
  <c r="AG138" i="2"/>
  <c r="AG139" i="2"/>
  <c r="AG140" i="2"/>
  <c r="AG141" i="2"/>
  <c r="AG142" i="2"/>
  <c r="AG143" i="2"/>
  <c r="AG144" i="2"/>
  <c r="AG145" i="2"/>
  <c r="AG146" i="2"/>
  <c r="AG147" i="2"/>
  <c r="AG148" i="2"/>
  <c r="AG149" i="2"/>
  <c r="AG150" i="2"/>
  <c r="AG151" i="2"/>
  <c r="AG152" i="2"/>
  <c r="AG153" i="2"/>
  <c r="AG154" i="2"/>
  <c r="AG155" i="2"/>
  <c r="AG156" i="2"/>
  <c r="AG157" i="2"/>
  <c r="AG158" i="2"/>
  <c r="AG159" i="2"/>
  <c r="AG160" i="2"/>
  <c r="AG161" i="2"/>
  <c r="AG162" i="2"/>
  <c r="AG163" i="2"/>
  <c r="AG164" i="2"/>
  <c r="AG165" i="2"/>
  <c r="AG166" i="2"/>
  <c r="AG167" i="2"/>
  <c r="AG168" i="2"/>
  <c r="AG169" i="2"/>
  <c r="AG170" i="2"/>
  <c r="AG171" i="2"/>
  <c r="AG172" i="2"/>
  <c r="AG173" i="2"/>
  <c r="AG174" i="2"/>
  <c r="AG175" i="2"/>
  <c r="AG176" i="2"/>
  <c r="AG177" i="2"/>
  <c r="AG178" i="2"/>
  <c r="AG179" i="2"/>
  <c r="AG180" i="2"/>
  <c r="AG181" i="2"/>
  <c r="AG182" i="2"/>
  <c r="AG183" i="2"/>
  <c r="AG184" i="2"/>
  <c r="AG185" i="2"/>
  <c r="AG186" i="2"/>
  <c r="AG187" i="2"/>
  <c r="AG188" i="2"/>
  <c r="AG189" i="2"/>
  <c r="AG190" i="2"/>
  <c r="O189" i="2"/>
  <c r="P189" i="2"/>
  <c r="Q189" i="2"/>
  <c r="R189" i="2"/>
  <c r="Z189" i="2"/>
  <c r="AB189" i="2" s="1"/>
  <c r="O190" i="2"/>
  <c r="P190" i="2"/>
  <c r="Q190" i="2"/>
  <c r="R190" i="2"/>
  <c r="Z190" i="2"/>
  <c r="N42" i="2"/>
  <c r="N43" i="2"/>
  <c r="N41" i="2"/>
  <c r="E43" i="2"/>
  <c r="E42" i="2"/>
  <c r="U52" i="2" l="1"/>
  <c r="U51" i="2"/>
  <c r="U50" i="2"/>
  <c r="U49" i="2"/>
  <c r="AC48" i="2"/>
  <c r="S45" i="2"/>
  <c r="AC270" i="2"/>
  <c r="AC253" i="2"/>
  <c r="AC236" i="2"/>
  <c r="AC219" i="2"/>
  <c r="AC52" i="2"/>
  <c r="AC274" i="2"/>
  <c r="AC244" i="2"/>
  <c r="AC239" i="2"/>
  <c r="AC210" i="2"/>
  <c r="AC198" i="2"/>
  <c r="AC222" i="2"/>
  <c r="AC290" i="2"/>
  <c r="AC225" i="2"/>
  <c r="AC213" i="2"/>
  <c r="AC201" i="2"/>
  <c r="AC299" i="2"/>
  <c r="AC294" i="2"/>
  <c r="AC289" i="2"/>
  <c r="AC281" i="2"/>
  <c r="AC252" i="2"/>
  <c r="AC194" i="2"/>
  <c r="AC199" i="2"/>
  <c r="AC297" i="2"/>
  <c r="AC190" i="2"/>
  <c r="AC269" i="2"/>
  <c r="AC305" i="2"/>
  <c r="AC256" i="2"/>
  <c r="AC300" i="2"/>
  <c r="AC288" i="2"/>
  <c r="AC283" i="2"/>
  <c r="AC261" i="2"/>
  <c r="AC249" i="2"/>
  <c r="AC232" i="2"/>
  <c r="AC227" i="2"/>
  <c r="AC215" i="2"/>
  <c r="AC203" i="2"/>
  <c r="AC273" i="2"/>
  <c r="AC306" i="2"/>
  <c r="AC301" i="2"/>
  <c r="AC296" i="2"/>
  <c r="AC291" i="2"/>
  <c r="AC271" i="2"/>
  <c r="AC254" i="2"/>
  <c r="AC237" i="2"/>
  <c r="AC293" i="2"/>
  <c r="AC308" i="2"/>
  <c r="AC303" i="2"/>
  <c r="AC309" i="2"/>
  <c r="AC304" i="2"/>
  <c r="AC235" i="2"/>
  <c r="AC218" i="2"/>
  <c r="AC206" i="2"/>
  <c r="AC307" i="2"/>
  <c r="AC284" i="2"/>
  <c r="AC279" i="2"/>
  <c r="AC267" i="2"/>
  <c r="AC262" i="2"/>
  <c r="AC250" i="2"/>
  <c r="AC233" i="2"/>
  <c r="AC216" i="2"/>
  <c r="AC204" i="2"/>
  <c r="AC192" i="2"/>
  <c r="AC257" i="2"/>
  <c r="AC245" i="2"/>
  <c r="AC240" i="2"/>
  <c r="AC228" i="2"/>
  <c r="AC223" i="2"/>
  <c r="AC211" i="2"/>
  <c r="AC292" i="2"/>
  <c r="AC272" i="2"/>
  <c r="AC255" i="2"/>
  <c r="AC243" i="2"/>
  <c r="AC238" i="2"/>
  <c r="AC221" i="2"/>
  <c r="AC209" i="2"/>
  <c r="AC197" i="2"/>
  <c r="AC287" i="2"/>
  <c r="AC282" i="2"/>
  <c r="AC277" i="2"/>
  <c r="AC265" i="2"/>
  <c r="AC260" i="2"/>
  <c r="AC248" i="2"/>
  <c r="AC231" i="2"/>
  <c r="AC226" i="2"/>
  <c r="AC214" i="2"/>
  <c r="AC202" i="2"/>
  <c r="AC53" i="2"/>
  <c r="AC302" i="2"/>
  <c r="AC207" i="2"/>
  <c r="AC195" i="2"/>
  <c r="AC189" i="2"/>
  <c r="AC285" i="2"/>
  <c r="AC275" i="2"/>
  <c r="AC258" i="2"/>
  <c r="AC246" i="2"/>
  <c r="AC241" i="2"/>
  <c r="AC229" i="2"/>
  <c r="AC224" i="2"/>
  <c r="AC212" i="2"/>
  <c r="AC200" i="2"/>
  <c r="AC298" i="2"/>
  <c r="AC280" i="2"/>
  <c r="AC268" i="2"/>
  <c r="AC263" i="2"/>
  <c r="AC251" i="2"/>
  <c r="AC234" i="2"/>
  <c r="AC205" i="2"/>
  <c r="AC193" i="2"/>
  <c r="AC51" i="2"/>
  <c r="AC278" i="2"/>
  <c r="AC266" i="2"/>
  <c r="AC191" i="2"/>
  <c r="AC220" i="2"/>
  <c r="AC208" i="2"/>
  <c r="AC196" i="2"/>
  <c r="AC286" i="2"/>
  <c r="AC276" i="2"/>
  <c r="AC264" i="2"/>
  <c r="AC259" i="2"/>
  <c r="AC247" i="2"/>
  <c r="AC242" i="2"/>
  <c r="AC217" i="2"/>
  <c r="AC50" i="2"/>
  <c r="AC230" i="2"/>
  <c r="AC295" i="2"/>
  <c r="AB52" i="2"/>
  <c r="AB277" i="2"/>
  <c r="AB260" i="2"/>
  <c r="AB248" i="2"/>
  <c r="AB226" i="2"/>
  <c r="AB214" i="2"/>
  <c r="AB198" i="2"/>
  <c r="AB278" i="2"/>
  <c r="AB261" i="2"/>
  <c r="AB227" i="2"/>
  <c r="AB215" i="2"/>
  <c r="AB191" i="2"/>
  <c r="AB269" i="2"/>
  <c r="AB274" i="2"/>
  <c r="AB257" i="2"/>
  <c r="AB223" i="2"/>
  <c r="AB211" i="2"/>
  <c r="AB289" i="2"/>
  <c r="AB281" i="2"/>
  <c r="AB252" i="2"/>
  <c r="AB245" i="2"/>
  <c r="AB240" i="2"/>
  <c r="AB268" i="2"/>
  <c r="AB280" i="2"/>
  <c r="AB256" i="2"/>
  <c r="AB306" i="2"/>
  <c r="AB296" i="2"/>
  <c r="AB291" i="2"/>
  <c r="AB254" i="2"/>
  <c r="AB220" i="2"/>
  <c r="AB286" i="2"/>
  <c r="AB276" i="2"/>
  <c r="AB259" i="2"/>
  <c r="AB242" i="2"/>
  <c r="AB225" i="2"/>
  <c r="AB213" i="2"/>
  <c r="AB201" i="2"/>
  <c r="AB303" i="2"/>
  <c r="AB244" i="2"/>
  <c r="AB301" i="2"/>
  <c r="AB271" i="2"/>
  <c r="AB237" i="2"/>
  <c r="AB208" i="2"/>
  <c r="AB196" i="2"/>
  <c r="AB190" i="2"/>
  <c r="AB309" i="2"/>
  <c r="AB304" i="2"/>
  <c r="AB294" i="2"/>
  <c r="AB235" i="2"/>
  <c r="AB218" i="2"/>
  <c r="AB206" i="2"/>
  <c r="AB194" i="2"/>
  <c r="AB279" i="2"/>
  <c r="AB250" i="2"/>
  <c r="AB233" i="2"/>
  <c r="AB204" i="2"/>
  <c r="AB192" i="2"/>
  <c r="AB272" i="2"/>
  <c r="AB255" i="2"/>
  <c r="AB243" i="2"/>
  <c r="AB209" i="2"/>
  <c r="AB287" i="2"/>
  <c r="AB282" i="2"/>
  <c r="AB305" i="2"/>
  <c r="AB300" i="2"/>
  <c r="AB270" i="2"/>
  <c r="AB236" i="2"/>
  <c r="AB219" i="2"/>
  <c r="AB207" i="2"/>
  <c r="AB195" i="2"/>
  <c r="AB307" i="2"/>
  <c r="AB267" i="2"/>
  <c r="AB216" i="2"/>
  <c r="AB302" i="2"/>
  <c r="AB292" i="2"/>
  <c r="AB238" i="2"/>
  <c r="AB221" i="2"/>
  <c r="AB197" i="2"/>
  <c r="AB265" i="2"/>
  <c r="AB231" i="2"/>
  <c r="AB202" i="2"/>
  <c r="AB258" i="2"/>
  <c r="AB246" i="2"/>
  <c r="T291" i="2"/>
  <c r="T215" i="2"/>
  <c r="T225" i="2"/>
  <c r="T213" i="2"/>
  <c r="T240" i="2"/>
  <c r="T292" i="2"/>
  <c r="T216" i="2"/>
  <c r="T302" i="2"/>
  <c r="T255" i="2"/>
  <c r="T295" i="2"/>
  <c r="T219" i="2"/>
  <c r="T207" i="2"/>
  <c r="T195" i="2"/>
  <c r="T249" i="2"/>
  <c r="T286" i="2"/>
  <c r="T276" i="2"/>
  <c r="T269" i="2"/>
  <c r="T252" i="2"/>
  <c r="T280" i="2"/>
  <c r="T275" i="2"/>
  <c r="T258" i="2"/>
  <c r="T246" i="2"/>
  <c r="T306" i="2"/>
  <c r="T301" i="2"/>
  <c r="T237" i="2"/>
  <c r="T190" i="2"/>
  <c r="T309" i="2"/>
  <c r="T201" i="2"/>
  <c r="T279" i="2"/>
  <c r="T267" i="2"/>
  <c r="T297" i="2"/>
  <c r="T204" i="2"/>
  <c r="T192" i="2"/>
  <c r="T300" i="2"/>
  <c r="T270" i="2"/>
  <c r="T231" i="2"/>
  <c r="T221" i="2"/>
  <c r="T303" i="2"/>
  <c r="T234" i="2"/>
  <c r="T205" i="2"/>
  <c r="T200" i="2"/>
  <c r="T203" i="2"/>
  <c r="T257" i="2"/>
  <c r="T218" i="2"/>
  <c r="T233" i="2"/>
  <c r="T206" i="2"/>
  <c r="T260" i="2"/>
  <c r="T272" i="2"/>
  <c r="T236" i="2"/>
  <c r="T197" i="2"/>
  <c r="T278" i="2"/>
  <c r="T224" i="2"/>
  <c r="T251" i="2"/>
  <c r="T242" i="2"/>
  <c r="T296" i="2"/>
  <c r="T274" i="2"/>
  <c r="T254" i="2"/>
  <c r="T220" i="2"/>
  <c r="T263" i="2"/>
  <c r="T191" i="2"/>
  <c r="T290" i="2"/>
  <c r="T266" i="2"/>
  <c r="T248" i="2"/>
  <c r="T230" i="2"/>
  <c r="T212" i="2"/>
  <c r="T194" i="2"/>
  <c r="T293" i="2"/>
  <c r="T277" i="2"/>
  <c r="T259" i="2"/>
  <c r="T241" i="2"/>
  <c r="T223" i="2"/>
  <c r="T284" i="2"/>
  <c r="T287" i="2"/>
  <c r="T299" i="2"/>
  <c r="T262" i="2"/>
  <c r="T244" i="2"/>
  <c r="T226" i="2"/>
  <c r="T208" i="2"/>
  <c r="T281" i="2"/>
  <c r="T245" i="2"/>
  <c r="T209" i="2"/>
  <c r="T189" i="2"/>
  <c r="T305" i="2"/>
  <c r="T265" i="2"/>
  <c r="T247" i="2"/>
  <c r="T229" i="2"/>
  <c r="T211" i="2"/>
  <c r="T193" i="2"/>
  <c r="T227" i="2"/>
  <c r="T308" i="2"/>
  <c r="T268" i="2"/>
  <c r="T250" i="2"/>
  <c r="T232" i="2"/>
  <c r="T214" i="2"/>
  <c r="T196" i="2"/>
  <c r="AB48" i="2"/>
  <c r="U230" i="2"/>
  <c r="U231" i="2"/>
  <c r="U292" i="2"/>
  <c r="U304" i="2"/>
  <c r="U246" i="2"/>
  <c r="U234" i="2"/>
  <c r="U291" i="2"/>
  <c r="U290" i="2"/>
  <c r="U278" i="2"/>
  <c r="U228" i="2"/>
  <c r="U219" i="2"/>
  <c r="U218" i="2"/>
  <c r="U280" i="2"/>
  <c r="U300" i="2"/>
  <c r="U279" i="2"/>
  <c r="U221" i="2"/>
  <c r="U205" i="2"/>
  <c r="U204" i="2"/>
  <c r="U198" i="2"/>
  <c r="U308" i="2"/>
  <c r="U302" i="2"/>
  <c r="U235" i="2"/>
  <c r="U296" i="2"/>
  <c r="U272" i="2"/>
  <c r="U236" i="2"/>
  <c r="U266" i="2"/>
  <c r="U254" i="2"/>
  <c r="U243" i="2"/>
  <c r="U242" i="2"/>
  <c r="U244" i="2"/>
  <c r="U206" i="2"/>
  <c r="U194" i="2"/>
  <c r="U261" i="2"/>
  <c r="U255" i="2"/>
  <c r="U196" i="2"/>
  <c r="U268" i="2"/>
  <c r="U262" i="2"/>
  <c r="U256" i="2"/>
  <c r="U232" i="2"/>
  <c r="U225" i="2"/>
  <c r="U213" i="2"/>
  <c r="U207" i="2"/>
  <c r="U274" i="2"/>
  <c r="U245" i="2"/>
  <c r="U233" i="2"/>
  <c r="U307" i="2"/>
  <c r="U287" i="2"/>
  <c r="U295" i="2"/>
  <c r="U220" i="2"/>
  <c r="U214" i="2"/>
  <c r="U208" i="2"/>
  <c r="U197" i="2"/>
  <c r="U191" i="2"/>
  <c r="U247" i="2"/>
  <c r="U239" i="2"/>
  <c r="U199" i="2"/>
  <c r="U283" i="2"/>
  <c r="U301" i="2"/>
  <c r="U286" i="2"/>
  <c r="U273" i="2"/>
  <c r="U294" i="2"/>
  <c r="U281" i="2"/>
  <c r="U267" i="2"/>
  <c r="U253" i="2"/>
  <c r="U248" i="2"/>
  <c r="U240" i="2"/>
  <c r="U226" i="2"/>
  <c r="U200" i="2"/>
  <c r="U193" i="2"/>
  <c r="U192" i="2"/>
  <c r="U309" i="2"/>
  <c r="U288" i="2"/>
  <c r="U269" i="2"/>
  <c r="U241" i="2"/>
  <c r="U227" i="2"/>
  <c r="U249" i="2"/>
  <c r="U297" i="2"/>
  <c r="U284" i="2"/>
  <c r="U270" i="2"/>
  <c r="U263" i="2"/>
  <c r="U229" i="2"/>
  <c r="U223" i="2"/>
  <c r="U215" i="2"/>
  <c r="U195" i="2"/>
  <c r="U275" i="2"/>
  <c r="U276" i="2"/>
  <c r="U222" i="2"/>
  <c r="U201" i="2"/>
  <c r="U305" i="2"/>
  <c r="U277" i="2"/>
  <c r="U271" i="2"/>
  <c r="U250" i="2"/>
  <c r="U224" i="2"/>
  <c r="U216" i="2"/>
  <c r="U202" i="2"/>
  <c r="U303" i="2"/>
  <c r="U257" i="2"/>
  <c r="U264" i="2"/>
  <c r="U258" i="2"/>
  <c r="U237" i="2"/>
  <c r="U210" i="2"/>
  <c r="U282" i="2"/>
  <c r="U289" i="2"/>
  <c r="U209" i="2"/>
  <c r="U259" i="2"/>
  <c r="U251" i="2"/>
  <c r="U217" i="2"/>
  <c r="U211" i="2"/>
  <c r="U203" i="2"/>
  <c r="U298" i="2"/>
  <c r="U190" i="2"/>
  <c r="U306" i="2"/>
  <c r="U299" i="2"/>
  <c r="U293" i="2"/>
  <c r="U285" i="2"/>
  <c r="U265" i="2"/>
  <c r="U260" i="2"/>
  <c r="U252" i="2"/>
  <c r="U238" i="2"/>
  <c r="U212" i="2"/>
  <c r="AE1" i="2"/>
  <c r="U189" i="2"/>
  <c r="C11" i="2"/>
  <c r="O180" i="2"/>
  <c r="O181" i="2"/>
  <c r="O182" i="2"/>
  <c r="O183" i="2"/>
  <c r="O184" i="2"/>
  <c r="O185" i="2"/>
  <c r="O186" i="2"/>
  <c r="O187" i="2"/>
  <c r="O188" i="2"/>
  <c r="P180" i="2" l="1"/>
  <c r="Q180" i="2"/>
  <c r="R180" i="2"/>
  <c r="T180" i="2"/>
  <c r="Z180" i="2"/>
  <c r="P181" i="2"/>
  <c r="Q181" i="2"/>
  <c r="R181" i="2"/>
  <c r="Z181" i="2"/>
  <c r="P182" i="2"/>
  <c r="T182" i="2" s="1"/>
  <c r="Q182" i="2"/>
  <c r="R182" i="2"/>
  <c r="Z182" i="2"/>
  <c r="P183" i="2"/>
  <c r="Q183" i="2"/>
  <c r="R183" i="2"/>
  <c r="Z183" i="2"/>
  <c r="P184" i="2"/>
  <c r="Q184" i="2"/>
  <c r="R184" i="2"/>
  <c r="Z184" i="2"/>
  <c r="P185" i="2"/>
  <c r="Q185" i="2"/>
  <c r="R185" i="2"/>
  <c r="Z185" i="2"/>
  <c r="P186" i="2"/>
  <c r="Q186" i="2"/>
  <c r="R186" i="2"/>
  <c r="Z186" i="2"/>
  <c r="P187" i="2"/>
  <c r="Q187" i="2"/>
  <c r="R187" i="2"/>
  <c r="Z187" i="2"/>
  <c r="P188" i="2"/>
  <c r="Q188" i="2"/>
  <c r="R188" i="2"/>
  <c r="Z188" i="2"/>
  <c r="AC188" i="2" l="1"/>
  <c r="AC187" i="2"/>
  <c r="AC180" i="2"/>
  <c r="AC182" i="2"/>
  <c r="AC181" i="2"/>
  <c r="AC183" i="2"/>
  <c r="AC186" i="2"/>
  <c r="AC185" i="2"/>
  <c r="AC184" i="2"/>
  <c r="AB180" i="2"/>
  <c r="AB188" i="2"/>
  <c r="AB187" i="2"/>
  <c r="AB182" i="2"/>
  <c r="AB186" i="2"/>
  <c r="AB181" i="2"/>
  <c r="AB183" i="2"/>
  <c r="AB185" i="2"/>
  <c r="AB184" i="2"/>
  <c r="T184" i="2"/>
  <c r="T181" i="2"/>
  <c r="T186" i="2"/>
  <c r="T185" i="2"/>
  <c r="T188" i="2"/>
  <c r="T187" i="2"/>
  <c r="T183" i="2"/>
  <c r="U188" i="2"/>
  <c r="U187" i="2"/>
  <c r="U180" i="2"/>
  <c r="U185" i="2"/>
  <c r="U181" i="2"/>
  <c r="U186" i="2"/>
  <c r="U182" i="2"/>
  <c r="U183" i="2"/>
  <c r="U184" i="2"/>
  <c r="Z57" i="2" l="1"/>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Z159" i="2"/>
  <c r="Z160" i="2"/>
  <c r="Z161" i="2"/>
  <c r="Z162" i="2"/>
  <c r="Z163" i="2"/>
  <c r="Z164" i="2"/>
  <c r="Z165" i="2"/>
  <c r="Z166" i="2"/>
  <c r="Z167" i="2"/>
  <c r="Z168" i="2"/>
  <c r="Z169" i="2"/>
  <c r="Z170" i="2"/>
  <c r="Z171" i="2"/>
  <c r="Z172" i="2"/>
  <c r="Z173" i="2"/>
  <c r="Z174" i="2"/>
  <c r="Z175" i="2"/>
  <c r="Z176" i="2"/>
  <c r="Z177" i="2"/>
  <c r="Z178" i="2"/>
  <c r="Z179" i="2"/>
  <c r="O57" i="2"/>
  <c r="P57" i="2"/>
  <c r="Q57" i="2"/>
  <c r="R57" i="2"/>
  <c r="O58" i="2"/>
  <c r="P58" i="2"/>
  <c r="Q58" i="2"/>
  <c r="R58" i="2"/>
  <c r="O59" i="2"/>
  <c r="P59" i="2"/>
  <c r="Q59" i="2"/>
  <c r="R59" i="2"/>
  <c r="O60" i="2"/>
  <c r="P60" i="2"/>
  <c r="Q60" i="2"/>
  <c r="R60" i="2"/>
  <c r="T60" i="2"/>
  <c r="O61" i="2"/>
  <c r="T61" i="2" s="1"/>
  <c r="P61" i="2"/>
  <c r="Q61" i="2"/>
  <c r="R61" i="2"/>
  <c r="O62" i="2"/>
  <c r="P62" i="2"/>
  <c r="Q62" i="2"/>
  <c r="R62" i="2"/>
  <c r="O63" i="2"/>
  <c r="P63" i="2"/>
  <c r="Q63" i="2"/>
  <c r="R63" i="2"/>
  <c r="O64" i="2"/>
  <c r="T64" i="2" s="1"/>
  <c r="P64" i="2"/>
  <c r="Q64" i="2"/>
  <c r="R64" i="2"/>
  <c r="O65" i="2"/>
  <c r="P65" i="2"/>
  <c r="Q65" i="2"/>
  <c r="R65" i="2"/>
  <c r="O66" i="2"/>
  <c r="P66" i="2"/>
  <c r="Q66" i="2"/>
  <c r="R66" i="2"/>
  <c r="O67" i="2"/>
  <c r="T67" i="2" s="1"/>
  <c r="P67" i="2"/>
  <c r="Q67" i="2"/>
  <c r="R67" i="2"/>
  <c r="O68" i="2"/>
  <c r="P68" i="2"/>
  <c r="Q68" i="2"/>
  <c r="R68" i="2"/>
  <c r="O69" i="2"/>
  <c r="P69" i="2"/>
  <c r="Q69" i="2"/>
  <c r="R69" i="2"/>
  <c r="O70" i="2"/>
  <c r="P70" i="2"/>
  <c r="Q70" i="2"/>
  <c r="R70" i="2"/>
  <c r="P71" i="2"/>
  <c r="Q71" i="2"/>
  <c r="R71" i="2"/>
  <c r="O72" i="2"/>
  <c r="P72" i="2"/>
  <c r="Q72" i="2"/>
  <c r="R72" i="2"/>
  <c r="O73" i="2"/>
  <c r="P73" i="2"/>
  <c r="Q73" i="2"/>
  <c r="R73" i="2"/>
  <c r="O74" i="2"/>
  <c r="P74" i="2"/>
  <c r="Q74" i="2"/>
  <c r="R74" i="2"/>
  <c r="O75" i="2"/>
  <c r="P75" i="2"/>
  <c r="Q75" i="2"/>
  <c r="R75" i="2"/>
  <c r="O76" i="2"/>
  <c r="P76" i="2"/>
  <c r="Q76" i="2"/>
  <c r="R76" i="2"/>
  <c r="O77" i="2"/>
  <c r="P77" i="2"/>
  <c r="Q77" i="2"/>
  <c r="R77" i="2"/>
  <c r="O78" i="2"/>
  <c r="P78" i="2"/>
  <c r="Q78" i="2"/>
  <c r="R78" i="2"/>
  <c r="O79" i="2"/>
  <c r="P79" i="2"/>
  <c r="T79" i="2" s="1"/>
  <c r="Q79" i="2"/>
  <c r="R79" i="2"/>
  <c r="P80" i="2"/>
  <c r="Q80" i="2"/>
  <c r="R80" i="2"/>
  <c r="O81" i="2"/>
  <c r="P81" i="2"/>
  <c r="Q81" i="2"/>
  <c r="R81" i="2"/>
  <c r="O82" i="2"/>
  <c r="P82" i="2"/>
  <c r="Q82" i="2"/>
  <c r="R82" i="2"/>
  <c r="O83" i="2"/>
  <c r="P83" i="2"/>
  <c r="Q83" i="2"/>
  <c r="R83" i="2"/>
  <c r="O84" i="2"/>
  <c r="P84" i="2"/>
  <c r="Q84" i="2"/>
  <c r="R84" i="2"/>
  <c r="O85" i="2"/>
  <c r="P85" i="2"/>
  <c r="Q85" i="2"/>
  <c r="R85" i="2"/>
  <c r="O86" i="2"/>
  <c r="P86" i="2"/>
  <c r="Q86" i="2"/>
  <c r="R86" i="2"/>
  <c r="O87" i="2"/>
  <c r="P87" i="2"/>
  <c r="Q87" i="2"/>
  <c r="R87" i="2"/>
  <c r="O88" i="2"/>
  <c r="P88" i="2"/>
  <c r="Q88" i="2"/>
  <c r="R88" i="2"/>
  <c r="O89" i="2"/>
  <c r="P89" i="2"/>
  <c r="Q89" i="2"/>
  <c r="R89" i="2"/>
  <c r="O90" i="2"/>
  <c r="P90" i="2"/>
  <c r="Q90" i="2"/>
  <c r="R90" i="2"/>
  <c r="T90" i="2"/>
  <c r="O91" i="2"/>
  <c r="P91" i="2"/>
  <c r="Q91" i="2"/>
  <c r="R91" i="2"/>
  <c r="O92" i="2"/>
  <c r="P92" i="2"/>
  <c r="Q92" i="2"/>
  <c r="R92" i="2"/>
  <c r="O93" i="2"/>
  <c r="P93" i="2"/>
  <c r="Q93" i="2"/>
  <c r="R93" i="2"/>
  <c r="O94" i="2"/>
  <c r="P94" i="2"/>
  <c r="Q94" i="2"/>
  <c r="R94" i="2"/>
  <c r="O95" i="2"/>
  <c r="P95" i="2"/>
  <c r="Q95" i="2"/>
  <c r="R95" i="2"/>
  <c r="O96" i="2"/>
  <c r="P96" i="2"/>
  <c r="Q96" i="2"/>
  <c r="R96" i="2"/>
  <c r="O97" i="2"/>
  <c r="T97" i="2" s="1"/>
  <c r="P97" i="2"/>
  <c r="Q97" i="2"/>
  <c r="R97" i="2"/>
  <c r="O98" i="2"/>
  <c r="P98" i="2"/>
  <c r="Q98" i="2"/>
  <c r="R98" i="2"/>
  <c r="O99" i="2"/>
  <c r="P99" i="2"/>
  <c r="Q99" i="2"/>
  <c r="R99" i="2"/>
  <c r="O100" i="2"/>
  <c r="P100" i="2"/>
  <c r="Q100" i="2"/>
  <c r="R100" i="2"/>
  <c r="O101" i="2"/>
  <c r="P101" i="2"/>
  <c r="Q101" i="2"/>
  <c r="R101" i="2"/>
  <c r="O102" i="2"/>
  <c r="P102" i="2"/>
  <c r="Q102" i="2"/>
  <c r="R102" i="2"/>
  <c r="O103" i="2"/>
  <c r="P103" i="2"/>
  <c r="Q103" i="2"/>
  <c r="R103" i="2"/>
  <c r="O104" i="2"/>
  <c r="P104" i="2"/>
  <c r="Q104" i="2"/>
  <c r="R104" i="2"/>
  <c r="T104" i="2"/>
  <c r="O105" i="2"/>
  <c r="P105" i="2"/>
  <c r="Q105" i="2"/>
  <c r="R105" i="2"/>
  <c r="O106" i="2"/>
  <c r="P106" i="2"/>
  <c r="Q106" i="2"/>
  <c r="R106" i="2"/>
  <c r="O107" i="2"/>
  <c r="P107" i="2"/>
  <c r="Q107" i="2"/>
  <c r="R107" i="2"/>
  <c r="T107" i="2"/>
  <c r="O108" i="2"/>
  <c r="P108" i="2"/>
  <c r="Q108" i="2"/>
  <c r="R108" i="2"/>
  <c r="O109" i="2"/>
  <c r="P109" i="2"/>
  <c r="T109" i="2" s="1"/>
  <c r="Q109" i="2"/>
  <c r="R109" i="2"/>
  <c r="O110" i="2"/>
  <c r="P110" i="2"/>
  <c r="Q110" i="2"/>
  <c r="R110" i="2"/>
  <c r="O111" i="2"/>
  <c r="P111" i="2"/>
  <c r="Q111" i="2"/>
  <c r="T111" i="2" s="1"/>
  <c r="R111" i="2"/>
  <c r="O112" i="2"/>
  <c r="P112" i="2"/>
  <c r="Q112" i="2"/>
  <c r="R112" i="2"/>
  <c r="O113" i="2"/>
  <c r="P113" i="2"/>
  <c r="Q113" i="2"/>
  <c r="O114" i="2"/>
  <c r="P114" i="2"/>
  <c r="Q114" i="2"/>
  <c r="T114" i="2" s="1"/>
  <c r="R114" i="2"/>
  <c r="O115" i="2"/>
  <c r="P115" i="2"/>
  <c r="Q115" i="2"/>
  <c r="R115" i="2"/>
  <c r="O116" i="2"/>
  <c r="P116" i="2"/>
  <c r="Q116" i="2"/>
  <c r="R116" i="2"/>
  <c r="O117" i="2"/>
  <c r="P117" i="2"/>
  <c r="Q117" i="2"/>
  <c r="R117" i="2"/>
  <c r="O118" i="2"/>
  <c r="P118" i="2"/>
  <c r="Q118" i="2"/>
  <c r="R118" i="2"/>
  <c r="O119" i="2"/>
  <c r="P119" i="2"/>
  <c r="Q119" i="2"/>
  <c r="R119" i="2"/>
  <c r="O120" i="2"/>
  <c r="P120" i="2"/>
  <c r="Q120" i="2"/>
  <c r="R120" i="2"/>
  <c r="O121" i="2"/>
  <c r="P121" i="2"/>
  <c r="Q121" i="2"/>
  <c r="R121" i="2"/>
  <c r="O122" i="2"/>
  <c r="P122" i="2"/>
  <c r="Q122" i="2"/>
  <c r="R122" i="2"/>
  <c r="O123" i="2"/>
  <c r="P123" i="2"/>
  <c r="Q123" i="2"/>
  <c r="R123" i="2"/>
  <c r="O124" i="2"/>
  <c r="P124" i="2"/>
  <c r="Q124" i="2"/>
  <c r="R124" i="2"/>
  <c r="O125" i="2"/>
  <c r="P125" i="2"/>
  <c r="Q125" i="2"/>
  <c r="R125" i="2"/>
  <c r="O126" i="2"/>
  <c r="P126" i="2"/>
  <c r="Q126" i="2"/>
  <c r="T126" i="2" s="1"/>
  <c r="R126" i="2"/>
  <c r="O127" i="2"/>
  <c r="P127" i="2"/>
  <c r="Q127" i="2"/>
  <c r="R127" i="2"/>
  <c r="O128" i="2"/>
  <c r="P128" i="2"/>
  <c r="Q128" i="2"/>
  <c r="R128" i="2"/>
  <c r="O129" i="2"/>
  <c r="P129" i="2"/>
  <c r="Q129" i="2"/>
  <c r="R129" i="2"/>
  <c r="O130" i="2"/>
  <c r="P130" i="2"/>
  <c r="Q130" i="2"/>
  <c r="R130" i="2"/>
  <c r="O131" i="2"/>
  <c r="P131" i="2"/>
  <c r="Q131" i="2"/>
  <c r="R131" i="2"/>
  <c r="O132" i="2"/>
  <c r="P132" i="2"/>
  <c r="Q132" i="2"/>
  <c r="R132" i="2"/>
  <c r="O133" i="2"/>
  <c r="P133" i="2"/>
  <c r="Q133" i="2"/>
  <c r="R133" i="2"/>
  <c r="O134" i="2"/>
  <c r="P134" i="2"/>
  <c r="Q134" i="2"/>
  <c r="R134" i="2"/>
  <c r="O135" i="2"/>
  <c r="P135" i="2"/>
  <c r="Q135" i="2"/>
  <c r="R135" i="2"/>
  <c r="O136" i="2"/>
  <c r="P136" i="2"/>
  <c r="Q136" i="2"/>
  <c r="R136" i="2"/>
  <c r="O137" i="2"/>
  <c r="P137" i="2"/>
  <c r="Q137" i="2"/>
  <c r="R137" i="2"/>
  <c r="O138" i="2"/>
  <c r="P138" i="2"/>
  <c r="Q138" i="2"/>
  <c r="R138" i="2"/>
  <c r="O139" i="2"/>
  <c r="P139" i="2"/>
  <c r="Q139" i="2"/>
  <c r="R139" i="2"/>
  <c r="O140" i="2"/>
  <c r="P140" i="2"/>
  <c r="Q140" i="2"/>
  <c r="R140" i="2"/>
  <c r="O141" i="2"/>
  <c r="P141" i="2"/>
  <c r="Q141" i="2"/>
  <c r="R141" i="2"/>
  <c r="O142" i="2"/>
  <c r="P142" i="2"/>
  <c r="Q142" i="2"/>
  <c r="R142" i="2"/>
  <c r="O143" i="2"/>
  <c r="P143" i="2"/>
  <c r="Q143" i="2"/>
  <c r="R143" i="2"/>
  <c r="O144" i="2"/>
  <c r="P144" i="2"/>
  <c r="Q144" i="2"/>
  <c r="R144" i="2"/>
  <c r="O145" i="2"/>
  <c r="P145" i="2"/>
  <c r="Q145" i="2"/>
  <c r="R145" i="2"/>
  <c r="O146" i="2"/>
  <c r="P146" i="2"/>
  <c r="Q146" i="2"/>
  <c r="R146" i="2"/>
  <c r="O147" i="2"/>
  <c r="P147" i="2"/>
  <c r="T147" i="2" s="1"/>
  <c r="Q147" i="2"/>
  <c r="R147" i="2"/>
  <c r="O148" i="2"/>
  <c r="P148" i="2"/>
  <c r="Q148" i="2"/>
  <c r="R148" i="2"/>
  <c r="O149" i="2"/>
  <c r="P149" i="2"/>
  <c r="Q149" i="2"/>
  <c r="R149" i="2"/>
  <c r="O150" i="2"/>
  <c r="P150" i="2"/>
  <c r="T150" i="2" s="1"/>
  <c r="Q150" i="2"/>
  <c r="R150" i="2"/>
  <c r="O151" i="2"/>
  <c r="P151" i="2"/>
  <c r="Q151" i="2"/>
  <c r="R151" i="2"/>
  <c r="O152" i="2"/>
  <c r="P152" i="2"/>
  <c r="Q152" i="2"/>
  <c r="R152" i="2"/>
  <c r="T152" i="2"/>
  <c r="O153" i="2"/>
  <c r="P153" i="2"/>
  <c r="Q153" i="2"/>
  <c r="R153" i="2"/>
  <c r="O154" i="2"/>
  <c r="P154" i="2"/>
  <c r="Q154" i="2"/>
  <c r="R154" i="2"/>
  <c r="O155" i="2"/>
  <c r="P155" i="2"/>
  <c r="Q155" i="2"/>
  <c r="R155" i="2"/>
  <c r="T155" i="2"/>
  <c r="O156" i="2"/>
  <c r="P156" i="2"/>
  <c r="T156" i="2" s="1"/>
  <c r="Q156" i="2"/>
  <c r="R156" i="2"/>
  <c r="O157" i="2"/>
  <c r="P157" i="2"/>
  <c r="Q157" i="2"/>
  <c r="R157" i="2"/>
  <c r="O158" i="2"/>
  <c r="P158" i="2"/>
  <c r="Q158" i="2"/>
  <c r="R158" i="2"/>
  <c r="O159" i="2"/>
  <c r="P159" i="2"/>
  <c r="Q159" i="2"/>
  <c r="R159" i="2"/>
  <c r="T159" i="2"/>
  <c r="O160" i="2"/>
  <c r="P160" i="2"/>
  <c r="Q160" i="2"/>
  <c r="R160" i="2"/>
  <c r="O161" i="2"/>
  <c r="P161" i="2"/>
  <c r="Q161" i="2"/>
  <c r="R161" i="2"/>
  <c r="O162" i="2"/>
  <c r="P162" i="2"/>
  <c r="Q162" i="2"/>
  <c r="R162" i="2"/>
  <c r="O163" i="2"/>
  <c r="P163" i="2"/>
  <c r="Q163" i="2"/>
  <c r="R163" i="2"/>
  <c r="O164" i="2"/>
  <c r="P164" i="2"/>
  <c r="Q164" i="2"/>
  <c r="R164" i="2"/>
  <c r="O165" i="2"/>
  <c r="P165" i="2"/>
  <c r="Q165" i="2"/>
  <c r="R165" i="2"/>
  <c r="O166" i="2"/>
  <c r="P166" i="2"/>
  <c r="Q166" i="2"/>
  <c r="R166" i="2"/>
  <c r="O167" i="2"/>
  <c r="P167" i="2"/>
  <c r="Q167" i="2"/>
  <c r="T167" i="2" s="1"/>
  <c r="R167" i="2"/>
  <c r="O168" i="2"/>
  <c r="P168" i="2"/>
  <c r="Q168" i="2"/>
  <c r="R168" i="2"/>
  <c r="O169" i="2"/>
  <c r="P169" i="2"/>
  <c r="Q169" i="2"/>
  <c r="R169" i="2"/>
  <c r="O170" i="2"/>
  <c r="P170" i="2"/>
  <c r="Q170" i="2"/>
  <c r="R170" i="2"/>
  <c r="O171" i="2"/>
  <c r="P171" i="2"/>
  <c r="Q171" i="2"/>
  <c r="R171" i="2"/>
  <c r="O172" i="2"/>
  <c r="P172" i="2"/>
  <c r="Q172" i="2"/>
  <c r="R172" i="2"/>
  <c r="O173" i="2"/>
  <c r="P173" i="2"/>
  <c r="T173" i="2" s="1"/>
  <c r="Q173" i="2"/>
  <c r="R173" i="2"/>
  <c r="O174" i="2"/>
  <c r="P174" i="2"/>
  <c r="Q174" i="2"/>
  <c r="R174" i="2"/>
  <c r="O175" i="2"/>
  <c r="P175" i="2"/>
  <c r="Q175" i="2"/>
  <c r="R175" i="2"/>
  <c r="O176" i="2"/>
  <c r="P176" i="2"/>
  <c r="Q176" i="2"/>
  <c r="T176" i="2" s="1"/>
  <c r="R176" i="2"/>
  <c r="O177" i="2"/>
  <c r="P177" i="2"/>
  <c r="Q177" i="2"/>
  <c r="R177" i="2"/>
  <c r="O178" i="2"/>
  <c r="P178" i="2"/>
  <c r="Q178" i="2"/>
  <c r="R178" i="2"/>
  <c r="O179" i="2"/>
  <c r="P179" i="2"/>
  <c r="Q179" i="2"/>
  <c r="T179" i="2" s="1"/>
  <c r="R179" i="2"/>
  <c r="AC47" i="2"/>
  <c r="AC178" i="2" l="1"/>
  <c r="AC172" i="2"/>
  <c r="AC166" i="2"/>
  <c r="AC160" i="2"/>
  <c r="AC154" i="2"/>
  <c r="AC148" i="2"/>
  <c r="AC142" i="2"/>
  <c r="AC136" i="2"/>
  <c r="AC130" i="2"/>
  <c r="AC124" i="2"/>
  <c r="AC118" i="2"/>
  <c r="AC112" i="2"/>
  <c r="AC106" i="2"/>
  <c r="AC100" i="2"/>
  <c r="AC94" i="2"/>
  <c r="AC88" i="2"/>
  <c r="AC82" i="2"/>
  <c r="AC76" i="2"/>
  <c r="AC70" i="2"/>
  <c r="AC64" i="2"/>
  <c r="AC175" i="2"/>
  <c r="AC169" i="2"/>
  <c r="AC163" i="2"/>
  <c r="AC157" i="2"/>
  <c r="AC151" i="2"/>
  <c r="AC145" i="2"/>
  <c r="AC139" i="2"/>
  <c r="AC91" i="2"/>
  <c r="AC79" i="2"/>
  <c r="AC73" i="2"/>
  <c r="AC67" i="2"/>
  <c r="AC61" i="2"/>
  <c r="AC133" i="2"/>
  <c r="AC127" i="2"/>
  <c r="AC121" i="2"/>
  <c r="AC115" i="2"/>
  <c r="AC109" i="2"/>
  <c r="AC103" i="2"/>
  <c r="AC97" i="2"/>
  <c r="AC85" i="2"/>
  <c r="AC177" i="2"/>
  <c r="AC171" i="2"/>
  <c r="AC165" i="2"/>
  <c r="AC159" i="2"/>
  <c r="AC153" i="2"/>
  <c r="AC147" i="2"/>
  <c r="AC141" i="2"/>
  <c r="AC135" i="2"/>
  <c r="AC129" i="2"/>
  <c r="AC123" i="2"/>
  <c r="AC117" i="2"/>
  <c r="AC111" i="2"/>
  <c r="AC105" i="2"/>
  <c r="AC99" i="2"/>
  <c r="AC93" i="2"/>
  <c r="AC87" i="2"/>
  <c r="AC81" i="2"/>
  <c r="AC75" i="2"/>
  <c r="AC174" i="2"/>
  <c r="AC168" i="2"/>
  <c r="AC162" i="2"/>
  <c r="AC156" i="2"/>
  <c r="AC150" i="2"/>
  <c r="AC144" i="2"/>
  <c r="AC138" i="2"/>
  <c r="AC132" i="2"/>
  <c r="AC126" i="2"/>
  <c r="AC120" i="2"/>
  <c r="AC60" i="2"/>
  <c r="AC114" i="2"/>
  <c r="AC108" i="2"/>
  <c r="AC102" i="2"/>
  <c r="AC96" i="2"/>
  <c r="AC90" i="2"/>
  <c r="AC84" i="2"/>
  <c r="AC78" i="2"/>
  <c r="AC72" i="2"/>
  <c r="AC66" i="2"/>
  <c r="AC58" i="2"/>
  <c r="AC69" i="2"/>
  <c r="AC63" i="2"/>
  <c r="AC57" i="2"/>
  <c r="AC152" i="2"/>
  <c r="AC140" i="2"/>
  <c r="AC134" i="2"/>
  <c r="AC128" i="2"/>
  <c r="AC122" i="2"/>
  <c r="AC116" i="2"/>
  <c r="AC110" i="2"/>
  <c r="AC104" i="2"/>
  <c r="AC98" i="2"/>
  <c r="AC92" i="2"/>
  <c r="AC86" i="2"/>
  <c r="AC80" i="2"/>
  <c r="AC74" i="2"/>
  <c r="AC68" i="2"/>
  <c r="AC62" i="2"/>
  <c r="AC170" i="2"/>
  <c r="AC158" i="2"/>
  <c r="AC164" i="2"/>
  <c r="AC176" i="2"/>
  <c r="AC179" i="2"/>
  <c r="AC173" i="2"/>
  <c r="AC167" i="2"/>
  <c r="AC161" i="2"/>
  <c r="AC155" i="2"/>
  <c r="AC149" i="2"/>
  <c r="AC143" i="2"/>
  <c r="AC137" i="2"/>
  <c r="AC131" i="2"/>
  <c r="AC125" i="2"/>
  <c r="AC119" i="2"/>
  <c r="AC113" i="2"/>
  <c r="AC107" i="2"/>
  <c r="AC101" i="2"/>
  <c r="AC95" i="2"/>
  <c r="AC89" i="2"/>
  <c r="AC83" i="2"/>
  <c r="AC77" i="2"/>
  <c r="AC71" i="2"/>
  <c r="AC65" i="2"/>
  <c r="AC59" i="2"/>
  <c r="AC146" i="2"/>
  <c r="AB170" i="2"/>
  <c r="AB146" i="2"/>
  <c r="AB86" i="2"/>
  <c r="AB175" i="2"/>
  <c r="AB145" i="2"/>
  <c r="AB121" i="2"/>
  <c r="AB79" i="2"/>
  <c r="AB174" i="2"/>
  <c r="AB168" i="2"/>
  <c r="AB162" i="2"/>
  <c r="AB156" i="2"/>
  <c r="AB150" i="2"/>
  <c r="AB144" i="2"/>
  <c r="AB138" i="2"/>
  <c r="AB132" i="2"/>
  <c r="AB126" i="2"/>
  <c r="AB120" i="2"/>
  <c r="AB114" i="2"/>
  <c r="AB108" i="2"/>
  <c r="AB102" i="2"/>
  <c r="AB96" i="2"/>
  <c r="AB90" i="2"/>
  <c r="AB84" i="2"/>
  <c r="AB78" i="2"/>
  <c r="AB72" i="2"/>
  <c r="AB66" i="2"/>
  <c r="AB60" i="2"/>
  <c r="AB80" i="2"/>
  <c r="AB176" i="2"/>
  <c r="AB152" i="2"/>
  <c r="AB128" i="2"/>
  <c r="AB110" i="2"/>
  <c r="AB74" i="2"/>
  <c r="AB163" i="2"/>
  <c r="AB133" i="2"/>
  <c r="AB85" i="2"/>
  <c r="AB179" i="2"/>
  <c r="AB173" i="2"/>
  <c r="AB167" i="2"/>
  <c r="AB161" i="2"/>
  <c r="AB155" i="2"/>
  <c r="AB149" i="2"/>
  <c r="AB143" i="2"/>
  <c r="AB137" i="2"/>
  <c r="AB131" i="2"/>
  <c r="AB125" i="2"/>
  <c r="AB119" i="2"/>
  <c r="AB113" i="2"/>
  <c r="AB107" i="2"/>
  <c r="AB101" i="2"/>
  <c r="AB95" i="2"/>
  <c r="AB89" i="2"/>
  <c r="AB83" i="2"/>
  <c r="AB77" i="2"/>
  <c r="AB71" i="2"/>
  <c r="AB65" i="2"/>
  <c r="AB59" i="2"/>
  <c r="AB116" i="2"/>
  <c r="AB91" i="2"/>
  <c r="AB92" i="2"/>
  <c r="AB151" i="2"/>
  <c r="AB109" i="2"/>
  <c r="AB67" i="2"/>
  <c r="AB178" i="2"/>
  <c r="AB172" i="2"/>
  <c r="AB166" i="2"/>
  <c r="AB160" i="2"/>
  <c r="AB154" i="2"/>
  <c r="AB148" i="2"/>
  <c r="AB142" i="2"/>
  <c r="AB136" i="2"/>
  <c r="AB130" i="2"/>
  <c r="AB124" i="2"/>
  <c r="AB118" i="2"/>
  <c r="AB112" i="2"/>
  <c r="AB106" i="2"/>
  <c r="AB100" i="2"/>
  <c r="AB94" i="2"/>
  <c r="AB88" i="2"/>
  <c r="AB82" i="2"/>
  <c r="AB76" i="2"/>
  <c r="AB70" i="2"/>
  <c r="AB64" i="2"/>
  <c r="AB164" i="2"/>
  <c r="AB140" i="2"/>
  <c r="AB122" i="2"/>
  <c r="AB98" i="2"/>
  <c r="AB68" i="2"/>
  <c r="AB169" i="2"/>
  <c r="AB139" i="2"/>
  <c r="AB115" i="2"/>
  <c r="AB97" i="2"/>
  <c r="AB61" i="2"/>
  <c r="AB158" i="2"/>
  <c r="AB134" i="2"/>
  <c r="AB104" i="2"/>
  <c r="AB62" i="2"/>
  <c r="AB157" i="2"/>
  <c r="AB127" i="2"/>
  <c r="AB103" i="2"/>
  <c r="AB73" i="2"/>
  <c r="AB177" i="2"/>
  <c r="AB171" i="2"/>
  <c r="AB165" i="2"/>
  <c r="AB159" i="2"/>
  <c r="AB153" i="2"/>
  <c r="AB147" i="2"/>
  <c r="AB141" i="2"/>
  <c r="AB135" i="2"/>
  <c r="AB129" i="2"/>
  <c r="AB123" i="2"/>
  <c r="AB117" i="2"/>
  <c r="AB111" i="2"/>
  <c r="AB105" i="2"/>
  <c r="AB99" i="2"/>
  <c r="AB93" i="2"/>
  <c r="AB87" i="2"/>
  <c r="AB81" i="2"/>
  <c r="AB75" i="2"/>
  <c r="AB69" i="2"/>
  <c r="AB63" i="2"/>
  <c r="AB57" i="2"/>
  <c r="T131" i="2"/>
  <c r="T128" i="2"/>
  <c r="T99" i="2"/>
  <c r="T172" i="2"/>
  <c r="T166" i="2"/>
  <c r="T65" i="2"/>
  <c r="T174" i="2"/>
  <c r="T171" i="2"/>
  <c r="T168" i="2"/>
  <c r="T145" i="2"/>
  <c r="T136" i="2"/>
  <c r="T133" i="2"/>
  <c r="T101" i="2"/>
  <c r="T95" i="2"/>
  <c r="T77" i="2"/>
  <c r="T162" i="2"/>
  <c r="T127" i="2"/>
  <c r="T83" i="2"/>
  <c r="T149" i="2"/>
  <c r="T164" i="2"/>
  <c r="T161" i="2"/>
  <c r="T85" i="2"/>
  <c r="T178" i="2"/>
  <c r="T169" i="2"/>
  <c r="T87" i="2"/>
  <c r="T157" i="2"/>
  <c r="T148" i="2"/>
  <c r="T124" i="2"/>
  <c r="T138" i="2"/>
  <c r="T121" i="2"/>
  <c r="T160" i="2"/>
  <c r="T165" i="2"/>
  <c r="T170" i="2"/>
  <c r="T154" i="2"/>
  <c r="T146" i="2"/>
  <c r="T81" i="2"/>
  <c r="T78" i="2"/>
  <c r="T69" i="2"/>
  <c r="T151" i="2"/>
  <c r="T143" i="2"/>
  <c r="T140" i="2"/>
  <c r="T89" i="2"/>
  <c r="T72" i="2"/>
  <c r="T92" i="2"/>
  <c r="T175" i="2"/>
  <c r="T153" i="2"/>
  <c r="T119" i="2"/>
  <c r="T116" i="2"/>
  <c r="T158" i="2"/>
  <c r="T163" i="2"/>
  <c r="T177" i="2"/>
  <c r="T105" i="2"/>
  <c r="T102" i="2"/>
  <c r="T66" i="2"/>
  <c r="T137" i="2"/>
  <c r="T118" i="2"/>
  <c r="T63" i="2"/>
  <c r="T134" i="2"/>
  <c r="T115" i="2"/>
  <c r="T112" i="2"/>
  <c r="T96" i="2"/>
  <c r="T88" i="2"/>
  <c r="T74" i="2"/>
  <c r="T94" i="2"/>
  <c r="T93" i="2"/>
  <c r="T68" i="2"/>
  <c r="T139" i="2"/>
  <c r="T120" i="2"/>
  <c r="T135" i="2"/>
  <c r="T113" i="2"/>
  <c r="T91" i="2"/>
  <c r="T142" i="2"/>
  <c r="T117" i="2"/>
  <c r="T144" i="2"/>
  <c r="T125" i="2"/>
  <c r="T103" i="2"/>
  <c r="T76" i="2"/>
  <c r="T73" i="2"/>
  <c r="T70" i="2"/>
  <c r="T58" i="2"/>
  <c r="T110" i="2"/>
  <c r="T129" i="2"/>
  <c r="T123" i="2"/>
  <c r="T141" i="2"/>
  <c r="T122" i="2"/>
  <c r="T132" i="2"/>
  <c r="T86" i="2"/>
  <c r="T106" i="2"/>
  <c r="T98" i="2"/>
  <c r="T82" i="2"/>
  <c r="T130" i="2"/>
  <c r="T108" i="2"/>
  <c r="T100" i="2"/>
  <c r="T84" i="2"/>
  <c r="T48" i="2"/>
  <c r="T75" i="2"/>
  <c r="T62" i="2"/>
  <c r="T59" i="2"/>
  <c r="T57" i="2"/>
  <c r="U57" i="2"/>
  <c r="U61" i="2"/>
  <c r="U85" i="2"/>
  <c r="U113" i="2"/>
  <c r="U81" i="2"/>
  <c r="U83" i="2"/>
  <c r="U63" i="2"/>
  <c r="U77" i="2"/>
  <c r="U118" i="2"/>
  <c r="U79" i="2"/>
  <c r="U101" i="2"/>
  <c r="U69" i="2"/>
  <c r="U130" i="2"/>
  <c r="U70" i="2"/>
  <c r="U65" i="2"/>
  <c r="U153" i="2"/>
  <c r="U141" i="2"/>
  <c r="U129" i="2"/>
  <c r="U117" i="2"/>
  <c r="U112" i="2"/>
  <c r="U100" i="2"/>
  <c r="U177" i="2"/>
  <c r="U67" i="2"/>
  <c r="U165" i="2"/>
  <c r="U169" i="2"/>
  <c r="U145" i="2"/>
  <c r="U104" i="2"/>
  <c r="U76" i="2"/>
  <c r="U59" i="2"/>
  <c r="U157" i="2"/>
  <c r="U121" i="2"/>
  <c r="U116" i="2"/>
  <c r="U111" i="2"/>
  <c r="U99" i="2"/>
  <c r="U73" i="2"/>
  <c r="U133" i="2"/>
  <c r="U91" i="2"/>
  <c r="U75" i="2"/>
  <c r="U161" i="2"/>
  <c r="U82" i="2"/>
  <c r="U58" i="2"/>
  <c r="U168" i="2"/>
  <c r="U156" i="2"/>
  <c r="U144" i="2"/>
  <c r="U132" i="2"/>
  <c r="U120" i="2"/>
  <c r="U103" i="2"/>
  <c r="U93" i="2"/>
  <c r="U84" i="2"/>
  <c r="U60" i="2"/>
  <c r="U137" i="2"/>
  <c r="U175" i="2"/>
  <c r="U163" i="2"/>
  <c r="U151" i="2"/>
  <c r="U127" i="2"/>
  <c r="U115" i="2"/>
  <c r="U110" i="2"/>
  <c r="U86" i="2"/>
  <c r="U62" i="2"/>
  <c r="U142" i="2"/>
  <c r="U108" i="2"/>
  <c r="U139" i="2"/>
  <c r="U98" i="2"/>
  <c r="U170" i="2"/>
  <c r="U158" i="2"/>
  <c r="U146" i="2"/>
  <c r="U134" i="2"/>
  <c r="U122" i="2"/>
  <c r="U105" i="2"/>
  <c r="U95" i="2"/>
  <c r="U64" i="2"/>
  <c r="U154" i="2"/>
  <c r="U88" i="2"/>
  <c r="U66" i="2"/>
  <c r="U178" i="2"/>
  <c r="U96" i="2"/>
  <c r="U172" i="2"/>
  <c r="U160" i="2"/>
  <c r="U148" i="2"/>
  <c r="U136" i="2"/>
  <c r="U124" i="2"/>
  <c r="U107" i="2"/>
  <c r="U68" i="2"/>
  <c r="U173" i="2"/>
  <c r="U125" i="2"/>
  <c r="U167" i="2"/>
  <c r="U119" i="2"/>
  <c r="U102" i="2"/>
  <c r="U90" i="2"/>
  <c r="U166" i="2"/>
  <c r="U149" i="2"/>
  <c r="U179" i="2"/>
  <c r="U155" i="2"/>
  <c r="U143" i="2"/>
  <c r="U131" i="2"/>
  <c r="U174" i="2"/>
  <c r="U162" i="2"/>
  <c r="U150" i="2"/>
  <c r="U138" i="2"/>
  <c r="U126" i="2"/>
  <c r="U114" i="2"/>
  <c r="U109" i="2"/>
  <c r="U97" i="2"/>
  <c r="U87" i="2"/>
  <c r="U72" i="2"/>
  <c r="U92" i="2"/>
  <c r="U74" i="2"/>
  <c r="U128" i="2"/>
  <c r="U176" i="2"/>
  <c r="U164" i="2"/>
  <c r="U152" i="2"/>
  <c r="U140" i="2"/>
  <c r="U89" i="2"/>
  <c r="U171" i="2"/>
  <c r="U159" i="2"/>
  <c r="U147" i="2"/>
  <c r="U135" i="2"/>
  <c r="U123" i="2"/>
  <c r="U106" i="2"/>
  <c r="U94" i="2"/>
  <c r="U78" i="2"/>
  <c r="W34" i="2"/>
  <c r="W35" i="2"/>
  <c r="T50" i="2" l="1"/>
  <c r="T52" i="2" l="1"/>
  <c r="O53" i="2"/>
  <c r="P53" i="2"/>
  <c r="Q53" i="2"/>
  <c r="R53" i="2"/>
  <c r="U53" i="2" l="1"/>
  <c r="T53" i="2"/>
  <c r="O54" i="2"/>
  <c r="P54" i="2"/>
  <c r="Q54" i="2"/>
  <c r="R54" i="2"/>
  <c r="Z54" i="2"/>
  <c r="U54" i="2" l="1"/>
  <c r="AC54" i="2"/>
  <c r="AB54" i="2"/>
  <c r="T54" i="2"/>
  <c r="O55" i="2"/>
  <c r="P55" i="2"/>
  <c r="Q55" i="2"/>
  <c r="R55" i="2"/>
  <c r="Z55" i="2"/>
  <c r="AC55" i="2" l="1"/>
  <c r="AB55" i="2"/>
  <c r="T55" i="2"/>
  <c r="U55" i="2"/>
  <c r="O56" i="2"/>
  <c r="P56" i="2"/>
  <c r="Q56" i="2"/>
  <c r="R56" i="2"/>
  <c r="Z56" i="2"/>
  <c r="AC56" i="2" l="1"/>
  <c r="AB56" i="2"/>
  <c r="T56" i="2"/>
  <c r="U56" i="2"/>
  <c r="B32" i="2" l="1"/>
  <c r="C14" i="2"/>
  <c r="B42" i="2"/>
  <c r="B43" i="2"/>
  <c r="K41" i="2"/>
  <c r="K42" i="2"/>
  <c r="K7" i="2"/>
  <c r="K8" i="2"/>
  <c r="K9" i="2"/>
  <c r="K10" i="2"/>
  <c r="F11" i="2"/>
  <c r="C12" i="2"/>
  <c r="B44" i="2"/>
  <c r="J45" i="2"/>
  <c r="O45" i="2"/>
  <c r="AB45" i="2"/>
  <c r="A41" i="2"/>
  <c r="O37" i="2"/>
  <c r="G36" i="2"/>
  <c r="Y33" i="2"/>
  <c r="Y34" i="2"/>
  <c r="K4" i="3"/>
  <c r="K5" i="3"/>
  <c r="O80" i="2" s="1"/>
  <c r="W44" i="2"/>
  <c r="B41" i="2"/>
  <c r="I6" i="3"/>
  <c r="I5" i="3"/>
  <c r="I4" i="3"/>
  <c r="F1" i="2" l="1"/>
  <c r="F39" i="2"/>
  <c r="T80" i="2"/>
  <c r="U80" i="2"/>
  <c r="O71" i="2"/>
  <c r="W9" i="2"/>
  <c r="W42" i="2"/>
  <c r="W45" i="2"/>
  <c r="C46" i="2"/>
  <c r="E46" i="2"/>
  <c r="Y45" i="2"/>
  <c r="G46" i="2"/>
  <c r="H46" i="2"/>
  <c r="B10" i="2"/>
  <c r="B8" i="2"/>
  <c r="B7" i="2"/>
  <c r="B6" i="2"/>
  <c r="K5" i="2"/>
  <c r="B4" i="2"/>
  <c r="F46" i="2"/>
  <c r="B5" i="2"/>
  <c r="K4" i="2"/>
  <c r="B9" i="2"/>
  <c r="S35" i="2"/>
  <c r="S34" i="2"/>
  <c r="S33" i="2"/>
  <c r="A4" i="2"/>
  <c r="A14" i="2"/>
  <c r="T45" i="2"/>
  <c r="Y46" i="2"/>
  <c r="W46" i="2"/>
  <c r="O46" i="2"/>
  <c r="J46" i="2"/>
  <c r="L46" i="2"/>
  <c r="Q46" i="2"/>
  <c r="T47" i="2"/>
  <c r="AB47" i="2"/>
  <c r="U47" i="2"/>
  <c r="O14" i="2"/>
  <c r="O34" i="2"/>
  <c r="O35" i="2"/>
  <c r="B37" i="2"/>
  <c r="V37" i="2"/>
  <c r="T51" i="2" l="1"/>
  <c r="T49" i="2"/>
  <c r="T71" i="2"/>
  <c r="U71" i="2"/>
  <c r="E33" i="2"/>
  <c r="J33" i="2"/>
  <c r="O36" i="2"/>
  <c r="B36" i="2"/>
  <c r="B33" i="2"/>
  <c r="O33" i="2"/>
  <c r="G37" i="2"/>
  <c r="O32" i="2"/>
  <c r="P14" i="2"/>
  <c r="V36" i="2"/>
  <c r="B38" i="2"/>
  <c r="O38" i="2"/>
  <c r="B14" i="2"/>
  <c r="G33" i="2"/>
  <c r="I5" i="4"/>
  <c r="C23" i="2" s="1"/>
  <c r="I6" i="4" l="1"/>
  <c r="C24" i="2" s="1"/>
  <c r="I7" i="4" l="1"/>
  <c r="C25" i="2" s="1"/>
  <c r="I14" i="4" l="1"/>
  <c r="I13" i="4"/>
  <c r="I12" i="4"/>
  <c r="I11" i="4"/>
  <c r="I10" i="4"/>
  <c r="I9" i="4"/>
  <c r="I8" i="4"/>
  <c r="C26" i="2" s="1"/>
  <c r="I20" i="4" l="1"/>
  <c r="F29" i="2" s="1"/>
  <c r="I21" i="4"/>
  <c r="I18" i="4"/>
  <c r="I19" i="4"/>
  <c r="I17" i="4"/>
  <c r="I16" i="4"/>
  <c r="F25" i="2" s="1"/>
  <c r="I15" i="4"/>
  <c r="I22" i="4" l="1"/>
  <c r="I23" i="4"/>
  <c r="AA53" i="2"/>
  <c r="A8" i="6" s="1"/>
  <c r="B8" i="6" s="1"/>
  <c r="C8" i="6" s="1"/>
  <c r="D3" i="6" s="1" a="1"/>
  <c r="D3" i="6" s="1"/>
  <c r="E7" i="6" l="1"/>
  <c r="E6" i="6"/>
  <c r="E3" i="6"/>
  <c r="E8" i="6"/>
  <c r="E4" i="6"/>
  <c r="E5" i="6"/>
  <c r="H5" i="6" l="1" a="1"/>
  <c r="H5" i="6" s="1"/>
  <c r="F5" i="6" a="1"/>
  <c r="F5" i="6" s="1"/>
  <c r="P24" i="2" s="1"/>
  <c r="F4" i="6" a="1"/>
  <c r="F4" i="6" s="1"/>
  <c r="P23" i="2" s="1"/>
  <c r="H4" i="6" a="1"/>
  <c r="H4" i="6" s="1"/>
  <c r="H8" i="6" a="1"/>
  <c r="H8" i="6" s="1"/>
  <c r="F8" i="6" a="1"/>
  <c r="F8" i="6" s="1"/>
  <c r="P27" i="2" s="1"/>
  <c r="F6" i="6" a="1"/>
  <c r="F6" i="6" s="1"/>
  <c r="P25" i="2" s="1"/>
  <c r="H6" i="6" a="1"/>
  <c r="H6" i="6" s="1"/>
  <c r="H7" i="6" a="1"/>
  <c r="H7" i="6" s="1"/>
  <c r="F7" i="6" a="1"/>
  <c r="F7" i="6" s="1"/>
  <c r="P26"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tc={AC8D64FD-1B47-4572-89D0-CA7D7B4E5FED}</author>
  </authors>
  <commentList>
    <comment ref="AJ1" authorId="0" shapeId="0" xr:uid="{AC8D64FD-1B47-4572-89D0-CA7D7B4E5FED}">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Die Spalten AC-AF sind ausgeblendet. Hier sind die Daten für den dynamischen Druckbereich hinterlegt.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<sst xmlns="http://schemas.openxmlformats.org/spreadsheetml/2006/main" count="966" uniqueCount="884">
  <si>
    <t>FB-OQ-107</t>
  </si>
  <si>
    <t>Wanzl GmbH &amp; Co. KGaA</t>
  </si>
  <si>
    <t xml:space="preserve"> </t>
  </si>
  <si>
    <t>Language/Sprache:</t>
  </si>
  <si>
    <t>CN</t>
  </si>
  <si>
    <t>Bitte Sprache wählen</t>
  </si>
  <si>
    <t>Please select language</t>
  </si>
  <si>
    <t>www.wanzl.com/downloads/musterpruefbericht</t>
  </si>
  <si>
    <t/>
  </si>
  <si>
    <t>TB-OQ-107</t>
  </si>
  <si>
    <t xml:space="preserve">Achtung! Bitte den Druckbereich nicht verschieben! Dieser passt sich automatisch bei Eingabe der Prüfposition an. </t>
  </si>
  <si>
    <t xml:space="preserve">Attention! Please do not move the print area! It adjusts automatically when the test position is entered. </t>
  </si>
  <si>
    <t>SX</t>
  </si>
  <si>
    <t>SN</t>
  </si>
  <si>
    <t>1</t>
  </si>
  <si>
    <t>2</t>
  </si>
  <si>
    <t>3</t>
  </si>
  <si>
    <t>4</t>
  </si>
  <si>
    <t>5</t>
  </si>
  <si>
    <t>6</t>
  </si>
  <si>
    <t>7</t>
  </si>
  <si>
    <t>8</t>
  </si>
  <si>
    <t>9</t>
  </si>
  <si>
    <t>10</t>
  </si>
  <si>
    <t>Maximal 27 Zeilen werden im Messbericht Zeile  20 bis 27 angezeigt</t>
  </si>
  <si>
    <t>•</t>
  </si>
  <si>
    <t>DE</t>
  </si>
  <si>
    <t>EN</t>
  </si>
  <si>
    <t>CZ</t>
  </si>
  <si>
    <t>Übersetzung</t>
  </si>
  <si>
    <t>Nr.</t>
  </si>
  <si>
    <t>Deutsch</t>
  </si>
  <si>
    <t>Englisch</t>
  </si>
  <si>
    <t>Tschechisch</t>
  </si>
  <si>
    <t>Chinesisch</t>
  </si>
  <si>
    <t>Lieferant:</t>
  </si>
  <si>
    <t>Supplier:</t>
  </si>
  <si>
    <t>Dodavatel:</t>
  </si>
  <si>
    <t>供应商：</t>
    <phoneticPr fontId="1" type="noConversion"/>
  </si>
  <si>
    <t>Länderwahl</t>
  </si>
  <si>
    <t>Auswahl Attributiv</t>
  </si>
  <si>
    <t>Einheit: Bezeichner</t>
  </si>
  <si>
    <t>Einheit: Anzeigetext</t>
  </si>
  <si>
    <t>Lieferanten-Nr.:</t>
  </si>
  <si>
    <t>Supplier No.:</t>
  </si>
  <si>
    <t>Číslo dodavatele:</t>
  </si>
  <si>
    <t>供应商编号：</t>
    <phoneticPr fontId="1" type="noConversion"/>
  </si>
  <si>
    <t>Micrometer</t>
  </si>
  <si>
    <t>µm</t>
  </si>
  <si>
    <t>Bestell-Nr.:</t>
  </si>
  <si>
    <t>Order No.:</t>
  </si>
  <si>
    <t>Objednávka číslo.:</t>
  </si>
  <si>
    <t>订单号：</t>
    <phoneticPr fontId="1" type="noConversion"/>
  </si>
  <si>
    <t>Millimeter</t>
  </si>
  <si>
    <t>mm</t>
  </si>
  <si>
    <t>Wanzl Artikel-Nr.:</t>
  </si>
  <si>
    <t>Item No. Wanzl:</t>
  </si>
  <si>
    <t>Položka č. Wanzl:</t>
  </si>
  <si>
    <t>旺众零件号：</t>
    <phoneticPr fontId="1" type="noConversion"/>
  </si>
  <si>
    <t>Centimeter</t>
  </si>
  <si>
    <t>cm</t>
  </si>
  <si>
    <t>Wanzl Artikelbezeichnung:</t>
  </si>
  <si>
    <t>Wanzl Article description:</t>
  </si>
  <si>
    <t>Popis článku Wanzl:</t>
  </si>
  <si>
    <t>旺众零件名称：</t>
    <phoneticPr fontId="1" type="noConversion"/>
  </si>
  <si>
    <t>Decimeter</t>
  </si>
  <si>
    <t>dm</t>
  </si>
  <si>
    <t>Wanzl Zeichnungs-Nr.:</t>
  </si>
  <si>
    <t>Wanzl Drawing No.:</t>
  </si>
  <si>
    <t>Wanzl Výkres č.:</t>
  </si>
  <si>
    <t>旺众图纸编号：</t>
    <phoneticPr fontId="1" type="noConversion"/>
  </si>
  <si>
    <t>Meter</t>
  </si>
  <si>
    <t>m</t>
  </si>
  <si>
    <t>Wanzl Zeichnungs-Rev.:</t>
  </si>
  <si>
    <t>Wanzl Drawing Rev.:</t>
  </si>
  <si>
    <t>旺众图纸修版本：</t>
    <phoneticPr fontId="1" type="noConversion"/>
  </si>
  <si>
    <t>Microinch</t>
  </si>
  <si>
    <t>µin</t>
  </si>
  <si>
    <t>Liefermenge:</t>
  </si>
  <si>
    <t>Delivery Quantity:</t>
  </si>
  <si>
    <t>Množství dodávky:</t>
  </si>
  <si>
    <t>交货数量：</t>
    <phoneticPr fontId="1" type="noConversion"/>
  </si>
  <si>
    <t>Mil</t>
  </si>
  <si>
    <t>mil</t>
  </si>
  <si>
    <t>Muster Herstelldatum:</t>
  </si>
  <si>
    <t>Sample Manufact. Date:</t>
  </si>
  <si>
    <t>Datum výroby vzorku:</t>
  </si>
  <si>
    <t>样品生产日期：</t>
    <phoneticPr fontId="1" type="noConversion"/>
  </si>
  <si>
    <t>Inch</t>
  </si>
  <si>
    <t>in</t>
  </si>
  <si>
    <t>Bericht Nr. Lieferant:</t>
  </si>
  <si>
    <t>Report No. Supplier:</t>
  </si>
  <si>
    <t>Číslo zprávy Dodavatel:</t>
  </si>
  <si>
    <t>供应商报告编号：</t>
  </si>
  <si>
    <t>Foot</t>
  </si>
  <si>
    <t>ft</t>
  </si>
  <si>
    <t>Kavität Nr.:</t>
  </si>
  <si>
    <t>Cavity No.:</t>
  </si>
  <si>
    <t>Číslo dutiny:</t>
  </si>
  <si>
    <t>模穴编号：</t>
    <phoneticPr fontId="1" type="noConversion"/>
  </si>
  <si>
    <t>Yard</t>
  </si>
  <si>
    <t>yd</t>
  </si>
  <si>
    <t>Lieferant Zeichnungs-Nr.:</t>
  </si>
  <si>
    <t>Supplier Drawing No.:</t>
  </si>
  <si>
    <t>Číslo výkresu dodavatele:</t>
  </si>
  <si>
    <t>供应商图纸编号：</t>
    <phoneticPr fontId="1" type="noConversion"/>
  </si>
  <si>
    <t>Degree</t>
  </si>
  <si>
    <t>°</t>
  </si>
  <si>
    <t>Lieferant Zeichnungs-Rev.:</t>
  </si>
  <si>
    <t>Supplier Drawing Rev:</t>
  </si>
  <si>
    <t>Výkres dodavatele Rev:</t>
  </si>
  <si>
    <t>供应商图纸版本：</t>
    <phoneticPr fontId="1" type="noConversion"/>
  </si>
  <si>
    <t>Radiant</t>
  </si>
  <si>
    <t>rad</t>
  </si>
  <si>
    <t>Prüflos Nr.:</t>
  </si>
  <si>
    <t>Inspection Lot No.:</t>
  </si>
  <si>
    <t>Kontrolní šarže č.:</t>
  </si>
  <si>
    <t>Steradiant</t>
  </si>
  <si>
    <t>sr</t>
  </si>
  <si>
    <t xml:space="preserve">Erstbemusterung </t>
  </si>
  <si>
    <t xml:space="preserve">Initial Sampling </t>
  </si>
  <si>
    <t xml:space="preserve"> Počáteční odběr vzorků</t>
  </si>
  <si>
    <t>初始样品</t>
    <phoneticPr fontId="1" type="noConversion"/>
  </si>
  <si>
    <t>SqareMillimeter</t>
  </si>
  <si>
    <t>mm²</t>
  </si>
  <si>
    <t>Nachbemusterung (mit Auflage frei)</t>
  </si>
  <si>
    <t>Re-sampling (accepted with restrictions )</t>
  </si>
  <si>
    <t>Převzorkování (přijímáno s omezeními)</t>
  </si>
  <si>
    <t>重新送样（有限制地接受）</t>
    <phoneticPr fontId="1" type="noConversion"/>
  </si>
  <si>
    <t>SquareCentimeter</t>
  </si>
  <si>
    <t>cm²</t>
  </si>
  <si>
    <t>Muster</t>
  </si>
  <si>
    <t>Sample</t>
  </si>
  <si>
    <t>Vzorek</t>
  </si>
  <si>
    <t>样品</t>
    <phoneticPr fontId="1" type="noConversion"/>
  </si>
  <si>
    <t>SquareMeter</t>
  </si>
  <si>
    <t>m²</t>
  </si>
  <si>
    <t>Bewertung Lieferant</t>
  </si>
  <si>
    <t>Evaluation Supplier</t>
  </si>
  <si>
    <t>Dodavatel hodnocení</t>
  </si>
  <si>
    <t>供应商评估：</t>
  </si>
  <si>
    <t>CubicMillimeter</t>
  </si>
  <si>
    <t>mm³</t>
  </si>
  <si>
    <t xml:space="preserve">Messung </t>
  </si>
  <si>
    <t xml:space="preserve">Measurement </t>
  </si>
  <si>
    <t xml:space="preserve"> Měření</t>
  </si>
  <si>
    <t>测量</t>
    <phoneticPr fontId="1" type="noConversion"/>
  </si>
  <si>
    <t>CubicCentimeter</t>
  </si>
  <si>
    <t>cm³</t>
  </si>
  <si>
    <t>Toleranzabweichung</t>
  </si>
  <si>
    <t xml:space="preserve">Tolerance Deviation </t>
  </si>
  <si>
    <t xml:space="preserve"> Toleranční odchylka</t>
  </si>
  <si>
    <t>公差</t>
    <phoneticPr fontId="1" type="noConversion"/>
  </si>
  <si>
    <t>CubicDecimeter</t>
  </si>
  <si>
    <t>dm³</t>
  </si>
  <si>
    <t>Vorgabe 
erfüllt</t>
  </si>
  <si>
    <t xml:space="preserve">Requirement </t>
  </si>
  <si>
    <t>Požadavek splněn</t>
  </si>
  <si>
    <t>要求</t>
  </si>
  <si>
    <t>CubicMeter</t>
  </si>
  <si>
    <t>m³</t>
  </si>
  <si>
    <t>nein</t>
  </si>
  <si>
    <t>no</t>
  </si>
  <si>
    <t>Ne</t>
  </si>
  <si>
    <t>不合格</t>
    <phoneticPr fontId="1" type="noConversion"/>
  </si>
  <si>
    <t>Milliliter</t>
  </si>
  <si>
    <t>ml</t>
  </si>
  <si>
    <t>ja</t>
  </si>
  <si>
    <t>yes</t>
  </si>
  <si>
    <t>Ano</t>
  </si>
  <si>
    <t>合格</t>
    <phoneticPr fontId="1" type="noConversion"/>
  </si>
  <si>
    <t>Liter</t>
  </si>
  <si>
    <t>L</t>
  </si>
  <si>
    <t>Teil 2</t>
  </si>
  <si>
    <t>Part 2</t>
  </si>
  <si>
    <t>Část 2</t>
  </si>
  <si>
    <t>第2部分</t>
    <phoneticPr fontId="1" type="noConversion"/>
  </si>
  <si>
    <t>CubicInch</t>
  </si>
  <si>
    <t>in³</t>
  </si>
  <si>
    <t>Teil 1</t>
  </si>
  <si>
    <t>Part 1</t>
  </si>
  <si>
    <t>Část 1</t>
  </si>
  <si>
    <t>第1部分</t>
    <phoneticPr fontId="1" type="noConversion"/>
  </si>
  <si>
    <t>Microgram</t>
  </si>
  <si>
    <t>µg</t>
  </si>
  <si>
    <t>Einheit</t>
  </si>
  <si>
    <t>Unit</t>
  </si>
  <si>
    <t>Jednotka</t>
  </si>
  <si>
    <t>单位</t>
    <phoneticPr fontId="1" type="noConversion"/>
  </si>
  <si>
    <t>Milligram</t>
  </si>
  <si>
    <t>mg</t>
  </si>
  <si>
    <t>Untere Tole-
ranz</t>
  </si>
  <si>
    <t>Lower tole-
rance</t>
  </si>
  <si>
    <t>Nižší tolerance</t>
  </si>
  <si>
    <t>下偏差</t>
    <phoneticPr fontId="1" type="noConversion"/>
  </si>
  <si>
    <t>Gram</t>
  </si>
  <si>
    <t>g</t>
  </si>
  <si>
    <t>Obere Tole-
ranz</t>
  </si>
  <si>
    <t>Upper tole-
rance</t>
  </si>
  <si>
    <t>Horní tolerance</t>
  </si>
  <si>
    <t>上偏差</t>
    <phoneticPr fontId="1" type="noConversion"/>
  </si>
  <si>
    <t>Kilogram</t>
  </si>
  <si>
    <t>kg</t>
  </si>
  <si>
    <t>Nenn-maß</t>
  </si>
  <si>
    <t>Nominal dimen-
sion</t>
  </si>
  <si>
    <t>Jmenovitý rozměr</t>
  </si>
  <si>
    <t>标称尺寸</t>
    <phoneticPr fontId="1" type="noConversion"/>
  </si>
  <si>
    <t>Ton</t>
  </si>
  <si>
    <t>t</t>
  </si>
  <si>
    <t>Anforderung</t>
  </si>
  <si>
    <t>Requirement</t>
  </si>
  <si>
    <t>Požadavek</t>
  </si>
  <si>
    <t>要求</t>
    <phoneticPr fontId="1" type="noConversion"/>
  </si>
  <si>
    <t>Grain</t>
  </si>
  <si>
    <t>gr</t>
  </si>
  <si>
    <t>Prüf-
pos.</t>
  </si>
  <si>
    <t>Test
pos.</t>
  </si>
  <si>
    <t>Test poz.</t>
  </si>
  <si>
    <t>测量
位置。</t>
  </si>
  <si>
    <t>Dram</t>
  </si>
  <si>
    <t>dr</t>
  </si>
  <si>
    <t>Ounze</t>
  </si>
  <si>
    <t>oz</t>
  </si>
  <si>
    <t>Deviation</t>
  </si>
  <si>
    <t>Odchylka</t>
  </si>
  <si>
    <t>偏差</t>
    <phoneticPr fontId="1" type="noConversion"/>
  </si>
  <si>
    <t>Pound</t>
  </si>
  <si>
    <t>lb</t>
  </si>
  <si>
    <t>Lieferant</t>
  </si>
  <si>
    <t>Supplier</t>
  </si>
  <si>
    <t>Dodavatel</t>
  </si>
  <si>
    <t>供应商</t>
    <phoneticPr fontId="1" type="noConversion"/>
  </si>
  <si>
    <t>PoundMass</t>
  </si>
  <si>
    <t>Pos.:</t>
  </si>
  <si>
    <t>Poz.:</t>
  </si>
  <si>
    <t>位置：</t>
    <phoneticPr fontId="1" type="noConversion"/>
  </si>
  <si>
    <t>Tex</t>
  </si>
  <si>
    <t>tex</t>
  </si>
  <si>
    <t>Bemerkungen Wanzl:</t>
  </si>
  <si>
    <t>Remarks:</t>
  </si>
  <si>
    <t>poznámky:</t>
  </si>
  <si>
    <t>备注：</t>
    <phoneticPr fontId="1" type="noConversion"/>
  </si>
  <si>
    <t>MilligramPerSquareMeter</t>
  </si>
  <si>
    <t>mg/m²</t>
  </si>
  <si>
    <t>Beurteilung Wanzl:</t>
  </si>
  <si>
    <t>Assessment Wanzl:</t>
  </si>
  <si>
    <t>Hodnocení Wanzl:</t>
  </si>
  <si>
    <t>旺众评估：</t>
    <phoneticPr fontId="1" type="noConversion"/>
  </si>
  <si>
    <t>Newton</t>
  </si>
  <si>
    <t>N</t>
  </si>
  <si>
    <t>Maßliche Freigabe:</t>
  </si>
  <si>
    <t>Dimensional Release:</t>
  </si>
  <si>
    <t>Rozměrové uvolnění:</t>
  </si>
  <si>
    <t>尺寸释放：</t>
    <phoneticPr fontId="1" type="noConversion"/>
  </si>
  <si>
    <t>DecaNewton</t>
  </si>
  <si>
    <t>daN</t>
  </si>
  <si>
    <t>So. Auffälligkeiten:</t>
  </si>
  <si>
    <t>Other Conspicuities:</t>
  </si>
  <si>
    <t>Další zvýraznění:</t>
  </si>
  <si>
    <t>其他注意事项：</t>
    <phoneticPr fontId="1" type="noConversion"/>
  </si>
  <si>
    <t>KiloNewton</t>
  </si>
  <si>
    <t>kN</t>
  </si>
  <si>
    <t>Freigabe Messtechnik:</t>
  </si>
  <si>
    <t>Release Measurement:</t>
  </si>
  <si>
    <t>Měření uvolnění:</t>
  </si>
  <si>
    <t>尺寸合格：</t>
    <phoneticPr fontId="1" type="noConversion"/>
  </si>
  <si>
    <t>NewtonPerMeter</t>
  </si>
  <si>
    <t>N/m</t>
  </si>
  <si>
    <t>Ort:</t>
  </si>
  <si>
    <t>Place:</t>
  </si>
  <si>
    <t>Místo:</t>
  </si>
  <si>
    <t>地点：</t>
    <phoneticPr fontId="1" type="noConversion"/>
  </si>
  <si>
    <t>PoundForce</t>
  </si>
  <si>
    <t>lbf</t>
  </si>
  <si>
    <t>Datum:</t>
  </si>
  <si>
    <t>Date:</t>
  </si>
  <si>
    <t>日期：</t>
    <phoneticPr fontId="1" type="noConversion"/>
  </si>
  <si>
    <t>Millibar</t>
  </si>
  <si>
    <t>mbar</t>
  </si>
  <si>
    <t>Unterschrift:</t>
  </si>
  <si>
    <t>Signature:</t>
  </si>
  <si>
    <t>Podpis:</t>
  </si>
  <si>
    <t>签字：</t>
    <phoneticPr fontId="1" type="noConversion"/>
  </si>
  <si>
    <t>Bar</t>
  </si>
  <si>
    <t>bar</t>
  </si>
  <si>
    <t>Bearbeiter 
(Name):</t>
  </si>
  <si>
    <t>Responsible 
(Name):</t>
  </si>
  <si>
    <t>Odpovědný (jméno):</t>
  </si>
  <si>
    <t>负责人
（姓名）：</t>
    <phoneticPr fontId="1" type="noConversion"/>
  </si>
  <si>
    <t>Pascal</t>
  </si>
  <si>
    <t>Pa</t>
  </si>
  <si>
    <t>Funktion:</t>
  </si>
  <si>
    <t>Function:</t>
  </si>
  <si>
    <t>Funkce:</t>
  </si>
  <si>
    <t>功能：</t>
    <phoneticPr fontId="1" type="noConversion"/>
  </si>
  <si>
    <t>Hectopascal</t>
  </si>
  <si>
    <t>hPa</t>
  </si>
  <si>
    <t>keine Bewertung</t>
  </si>
  <si>
    <t>no evaluation</t>
  </si>
  <si>
    <t>žádné hodnocení</t>
  </si>
  <si>
    <t>无评估</t>
    <phoneticPr fontId="1" type="noConversion"/>
  </si>
  <si>
    <t>Kilopascal</t>
  </si>
  <si>
    <t>kPa</t>
  </si>
  <si>
    <t>zu klären</t>
  </si>
  <si>
    <t>to be clarified</t>
  </si>
  <si>
    <t>být vyjasněn</t>
  </si>
  <si>
    <t>待澄清</t>
    <phoneticPr fontId="1" type="noConversion"/>
  </si>
  <si>
    <t>Megapascal</t>
  </si>
  <si>
    <t>MPa</t>
  </si>
  <si>
    <t>i. O.</t>
  </si>
  <si>
    <t>ok</t>
  </si>
  <si>
    <t>OK</t>
  </si>
  <si>
    <t>PoundForceSquareInch</t>
  </si>
  <si>
    <t>lbf/in²</t>
  </si>
  <si>
    <t>n. i. O.</t>
  </si>
  <si>
    <t>not ok</t>
  </si>
  <si>
    <t>není v pořádku</t>
  </si>
  <si>
    <t>Millisecond</t>
  </si>
  <si>
    <t>ms</t>
  </si>
  <si>
    <t>Teil</t>
  </si>
  <si>
    <t>Part</t>
  </si>
  <si>
    <t>Část</t>
  </si>
  <si>
    <t>零件</t>
    <phoneticPr fontId="1" type="noConversion"/>
  </si>
  <si>
    <t>Second</t>
  </si>
  <si>
    <t>s</t>
  </si>
  <si>
    <t>Bewertung Wanzl</t>
  </si>
  <si>
    <t>Evaluation Wanzl</t>
  </si>
  <si>
    <t>Hodnocení Wanzl</t>
  </si>
  <si>
    <t>旺众评估</t>
    <phoneticPr fontId="1" type="noConversion"/>
  </si>
  <si>
    <t>Minute</t>
  </si>
  <si>
    <t>min</t>
  </si>
  <si>
    <t>Bemerkungen Lieferant:</t>
  </si>
  <si>
    <t>Remarks Supplier:</t>
  </si>
  <si>
    <t>Poznámky Dodavatel:</t>
  </si>
  <si>
    <t>供应商备注：</t>
    <phoneticPr fontId="1" type="noConversion"/>
  </si>
  <si>
    <t>Hour</t>
  </si>
  <si>
    <t>h</t>
  </si>
  <si>
    <t>Beurteilung Lieferant:</t>
  </si>
  <si>
    <t>Assessment Supplier:</t>
  </si>
  <si>
    <t>Dodavatel hodnocení:</t>
  </si>
  <si>
    <t>供应商评估：</t>
    <phoneticPr fontId="1" type="noConversion"/>
  </si>
  <si>
    <t>PerMillisecond</t>
  </si>
  <si>
    <t>1/ms</t>
  </si>
  <si>
    <t>Messbericht zur Bemusterung</t>
  </si>
  <si>
    <t>Measurement Report for Sampling</t>
  </si>
  <si>
    <t>Zpráva o měření pro odběr vzorků</t>
  </si>
  <si>
    <t>样品测量报告</t>
    <phoneticPr fontId="1" type="noConversion"/>
  </si>
  <si>
    <t>PerSecond</t>
  </si>
  <si>
    <t>1/s</t>
  </si>
  <si>
    <t>Messmittel gem. Beiblatt</t>
  </si>
  <si>
    <t>Measuring equ. acc. extra sheet</t>
  </si>
  <si>
    <t>Měřicí zařízení dle tabulky</t>
  </si>
  <si>
    <t>合格测试仪器清单</t>
  </si>
  <si>
    <t>PerMinute</t>
  </si>
  <si>
    <t>1/min</t>
  </si>
  <si>
    <t>Messmittel Wanzl</t>
  </si>
  <si>
    <t>Measuring Equipment Wanzl</t>
  </si>
  <si>
    <t>Měřící vybavení Wanzl</t>
  </si>
  <si>
    <t>旺众测量设备</t>
  </si>
  <si>
    <t>PerHour</t>
  </si>
  <si>
    <t>1/h</t>
  </si>
  <si>
    <t>CH</t>
  </si>
  <si>
    <t>MeterPerSecond</t>
  </si>
  <si>
    <t>m/s</t>
  </si>
  <si>
    <t>Bitte wählen</t>
  </si>
  <si>
    <t>Please select</t>
  </si>
  <si>
    <t>MeterPerMinute</t>
  </si>
  <si>
    <t>m/min</t>
  </si>
  <si>
    <t>Messschieber digital</t>
  </si>
  <si>
    <t>Caliper digital</t>
  </si>
  <si>
    <t>Digitální posuvné měřítko</t>
  </si>
  <si>
    <t>数显游标卡尺</t>
  </si>
  <si>
    <t>KilometerPerHour</t>
  </si>
  <si>
    <t>km/h</t>
  </si>
  <si>
    <t>Tiefenmessschieber digital</t>
  </si>
  <si>
    <t>Depth caliper digital</t>
  </si>
  <si>
    <t>Digitální posuvné měřítko hloubky</t>
  </si>
  <si>
    <t>数显深度尺</t>
  </si>
  <si>
    <t>LiterPerMinute</t>
  </si>
  <si>
    <t>l/min</t>
  </si>
  <si>
    <t>Höhenmesssäule</t>
  </si>
  <si>
    <t>Height measuring column</t>
  </si>
  <si>
    <t>高度测量规</t>
  </si>
  <si>
    <t>CubicMeterPerSecond</t>
  </si>
  <si>
    <t>m³/s</t>
  </si>
  <si>
    <t>Prüfstifte</t>
  </si>
  <si>
    <t>Test pins</t>
  </si>
  <si>
    <t>Testovací kolíky</t>
  </si>
  <si>
    <t>针规</t>
  </si>
  <si>
    <t>CubicMeterPerMinute</t>
  </si>
  <si>
    <t>m³/mih</t>
  </si>
  <si>
    <t>Radienlehre</t>
  </si>
  <si>
    <t>Radius gauge</t>
  </si>
  <si>
    <t>Měřidlo poloměru</t>
  </si>
  <si>
    <t>R规</t>
  </si>
  <si>
    <t>KilogramPerSecond</t>
  </si>
  <si>
    <t>Messmikroskop</t>
  </si>
  <si>
    <t>Measuring microscope</t>
  </si>
  <si>
    <t>Měřicí mikroskop</t>
  </si>
  <si>
    <t>测量显微镜</t>
  </si>
  <si>
    <t>Newtonmeter</t>
  </si>
  <si>
    <t>Nmm</t>
  </si>
  <si>
    <t>KMG Taktil</t>
  </si>
  <si>
    <t>KMG tactile</t>
  </si>
  <si>
    <t>KMG taktilní</t>
  </si>
  <si>
    <t>接触式3D测试机</t>
  </si>
  <si>
    <t>Newtonmillimeter</t>
  </si>
  <si>
    <t>Nm</t>
  </si>
  <si>
    <t>Fühlerlehre</t>
  </si>
  <si>
    <t>feeler gauge</t>
  </si>
  <si>
    <t>spároměr</t>
  </si>
  <si>
    <t>塞尺</t>
  </si>
  <si>
    <t>Joule</t>
  </si>
  <si>
    <t>J</t>
  </si>
  <si>
    <t>Maßband</t>
  </si>
  <si>
    <t>Measuring tape</t>
  </si>
  <si>
    <t>Měřicí páska</t>
  </si>
  <si>
    <t>卷尺</t>
  </si>
  <si>
    <t>PoundForceInch</t>
  </si>
  <si>
    <t>lbf-i</t>
  </si>
  <si>
    <t>Prüflehre</t>
  </si>
  <si>
    <t>Test gauge</t>
  </si>
  <si>
    <t>Testovací měřidlo</t>
  </si>
  <si>
    <t>测试仪器</t>
  </si>
  <si>
    <t>PoundForceFoot</t>
  </si>
  <si>
    <t>lbf-ft</t>
  </si>
  <si>
    <t xml:space="preserve">Lehren </t>
  </si>
  <si>
    <t xml:space="preserve">Gauges </t>
  </si>
  <si>
    <t>Měřidla</t>
  </si>
  <si>
    <t>仪器</t>
  </si>
  <si>
    <t>MilliWatt</t>
  </si>
  <si>
    <t>mW</t>
  </si>
  <si>
    <t>Rauheitsmessgerät</t>
  </si>
  <si>
    <t>Roughness gauge</t>
  </si>
  <si>
    <t>Měřič drsnosti</t>
  </si>
  <si>
    <t>粗糙度仪</t>
  </si>
  <si>
    <t>Watt</t>
  </si>
  <si>
    <t>W</t>
  </si>
  <si>
    <t>Schichtdickenmessgerät</t>
  </si>
  <si>
    <t>Coating thickness gauge</t>
  </si>
  <si>
    <t>Měřič tloušťky povlaku</t>
  </si>
  <si>
    <t>塑层测厚仪</t>
  </si>
  <si>
    <t>KiloWatt</t>
  </si>
  <si>
    <t>kW</t>
  </si>
  <si>
    <t>KMG scannen taktil</t>
  </si>
  <si>
    <t>CMM scanning tactile</t>
  </si>
  <si>
    <t>Hmatové skenování CMM</t>
  </si>
  <si>
    <t>接触式3D扫描仪</t>
  </si>
  <si>
    <t>Celsius</t>
  </si>
  <si>
    <t>°C</t>
  </si>
  <si>
    <t>KMG scannen optisch</t>
  </si>
  <si>
    <t>CMM scanning optical</t>
  </si>
  <si>
    <t>Optické skenování CMM</t>
  </si>
  <si>
    <t>视觉3D扫描仪</t>
  </si>
  <si>
    <t>Fahrenheit</t>
  </si>
  <si>
    <t>°F</t>
  </si>
  <si>
    <t>KMG Mobil</t>
  </si>
  <si>
    <t>CMM mobile</t>
  </si>
  <si>
    <t>Mobilní CMM</t>
  </si>
  <si>
    <t>可移动式3D测试机</t>
  </si>
  <si>
    <t>Kelvin</t>
  </si>
  <si>
    <t>K</t>
  </si>
  <si>
    <t>KMG Messarm Taktil</t>
  </si>
  <si>
    <t>CMM measuring arm tactile</t>
  </si>
  <si>
    <t>Dotykové měřicí rameno CMM</t>
  </si>
  <si>
    <t>手臂接触式3D测量仪器</t>
  </si>
  <si>
    <t>Volt</t>
  </si>
  <si>
    <t>V</t>
  </si>
  <si>
    <t>KMG Messarm scannen optisch</t>
  </si>
  <si>
    <t>CMM measuring arm optical scanning</t>
  </si>
  <si>
    <t>Optické skenování měřicího ramene CMM</t>
  </si>
  <si>
    <t>手臂视觉扫描3D测量仪</t>
  </si>
  <si>
    <t>Ampere</t>
  </si>
  <si>
    <t>A</t>
  </si>
  <si>
    <t>Spektrometer</t>
  </si>
  <si>
    <t>Spectrometer</t>
  </si>
  <si>
    <t>Spektrometr</t>
  </si>
  <si>
    <t>光谱仪</t>
  </si>
  <si>
    <t>Ohm</t>
  </si>
  <si>
    <t>Ω</t>
  </si>
  <si>
    <t>Zugprüfmaschine</t>
  </si>
  <si>
    <t>Tensile testing machine</t>
  </si>
  <si>
    <t>Stroj na zkoušení tahem</t>
  </si>
  <si>
    <t>抗拉强度测试机</t>
  </si>
  <si>
    <t>AmperePerCentimeter</t>
  </si>
  <si>
    <t>A/cm</t>
  </si>
  <si>
    <t>Härtetester HW</t>
  </si>
  <si>
    <t>Hardness tester HW</t>
  </si>
  <si>
    <t>HW tvrdoměr</t>
  </si>
  <si>
    <t>韦氏硬度计</t>
  </si>
  <si>
    <t>AmperePerMeter</t>
  </si>
  <si>
    <t>A/m</t>
  </si>
  <si>
    <t>Vickers Härteprüfgerät (HV)</t>
  </si>
  <si>
    <t>Vickers hardness tester (HV)</t>
  </si>
  <si>
    <t>Vickers tvrdoměr (HV)</t>
  </si>
  <si>
    <t>维氏硬度计</t>
  </si>
  <si>
    <t>MilliTesla</t>
  </si>
  <si>
    <t>mT</t>
  </si>
  <si>
    <t>Rockwell Härteprüfgerät (HRC)</t>
  </si>
  <si>
    <t>Rockwell hardness tester (HRC)</t>
  </si>
  <si>
    <t>Rockwellův tvrdoměr (HRC)</t>
  </si>
  <si>
    <t>洛氏硬度计</t>
  </si>
  <si>
    <t>Tesla</t>
  </si>
  <si>
    <t>T</t>
  </si>
  <si>
    <t>Brinell Härteprüfgerät (HRB)</t>
  </si>
  <si>
    <t>Brinell hardness tester (HRB)</t>
  </si>
  <si>
    <t>Tvrdoměr podle Brinella (HRB)</t>
  </si>
  <si>
    <t>布氏硬度计</t>
  </si>
  <si>
    <t>Decibel</t>
  </si>
  <si>
    <t>dB</t>
  </si>
  <si>
    <t>Schore A Härteprüfgerät</t>
  </si>
  <si>
    <t>Schore A hardness tester</t>
  </si>
  <si>
    <t>Tvrdoměr Schore A</t>
  </si>
  <si>
    <t>邵氏A硬度计</t>
  </si>
  <si>
    <t>Piece</t>
  </si>
  <si>
    <t>pcs</t>
  </si>
  <si>
    <t>Schore B Härteprüfgerät</t>
  </si>
  <si>
    <t>Schore B hardness tester</t>
  </si>
  <si>
    <t>Tvrdoměr Schore B</t>
  </si>
  <si>
    <t>邵氏B硬度计</t>
  </si>
  <si>
    <t>PerMillion</t>
  </si>
  <si>
    <t>pm</t>
  </si>
  <si>
    <t>Mikroskope</t>
  </si>
  <si>
    <t>Microscopes</t>
  </si>
  <si>
    <t>Mikroskopy</t>
  </si>
  <si>
    <t>显微镜</t>
  </si>
  <si>
    <t>Percent</t>
  </si>
  <si>
    <t>%</t>
  </si>
  <si>
    <t>Farbmessgerät</t>
  </si>
  <si>
    <t>Colour measuring device</t>
  </si>
  <si>
    <t>Zařízení na měření barev</t>
  </si>
  <si>
    <t>色差仪</t>
  </si>
  <si>
    <t>Mol</t>
  </si>
  <si>
    <t>mol</t>
  </si>
  <si>
    <t>Bewitterungskammer</t>
  </si>
  <si>
    <t>Weathering chamber</t>
  </si>
  <si>
    <t>Zvětrávací komora</t>
  </si>
  <si>
    <t>UV测试机</t>
  </si>
  <si>
    <t>Phon</t>
  </si>
  <si>
    <t>phon</t>
  </si>
  <si>
    <t>Universalwinkelmesser analog</t>
  </si>
  <si>
    <t>Universal protractor analogue</t>
  </si>
  <si>
    <t>Univerzální analogový úhloměr</t>
  </si>
  <si>
    <t>万能指针式角度尺</t>
  </si>
  <si>
    <t>Sone</t>
  </si>
  <si>
    <t>sone</t>
  </si>
  <si>
    <t>Messschieber analog</t>
  </si>
  <si>
    <t>Caliper analogue</t>
  </si>
  <si>
    <t>Analogové třmeny</t>
  </si>
  <si>
    <t>机械卡尺</t>
  </si>
  <si>
    <t>Tiefenmessschieber analog</t>
  </si>
  <si>
    <t>Depth caliper analogue</t>
  </si>
  <si>
    <t>Analogový třmen hloubky</t>
  </si>
  <si>
    <t>机械深度尺</t>
  </si>
  <si>
    <t>Universalwinkelmesser digital</t>
  </si>
  <si>
    <t>Universal protractor digital</t>
  </si>
  <si>
    <t>Univerzální digitální úhloměr</t>
  </si>
  <si>
    <t>万能数字角度仪</t>
  </si>
  <si>
    <t>Messuhr analog</t>
  </si>
  <si>
    <t>Dial gauge analogue</t>
  </si>
  <si>
    <t>Analogový číselník</t>
  </si>
  <si>
    <t>指针式千分表</t>
  </si>
  <si>
    <t>Messuhr digital</t>
  </si>
  <si>
    <t>Dial gauge digital</t>
  </si>
  <si>
    <t>Digitální číselník</t>
  </si>
  <si>
    <t>数显千分表</t>
  </si>
  <si>
    <t>Messlupe</t>
  </si>
  <si>
    <t>Measuring magnifier</t>
  </si>
  <si>
    <t>Měřicí lupa</t>
  </si>
  <si>
    <t>测量放大镜</t>
  </si>
  <si>
    <t>Sichtprüfung</t>
  </si>
  <si>
    <t>Visual inspection</t>
  </si>
  <si>
    <t>Vizuální kontrola</t>
  </si>
  <si>
    <t>目视检查</t>
  </si>
  <si>
    <t>Grenzlehrdorn</t>
  </si>
  <si>
    <t>Border plug gauge</t>
  </si>
  <si>
    <t>Kalibr válečkový mezní</t>
  </si>
  <si>
    <t>边境塞规</t>
  </si>
  <si>
    <t>Bügelmessschraube digital</t>
  </si>
  <si>
    <t>Micrometer gauge digital</t>
  </si>
  <si>
    <t>Digitální vnější mikrometr</t>
  </si>
  <si>
    <t>数字式外径千分尺</t>
  </si>
  <si>
    <t>Radiusmessschieber</t>
  </si>
  <si>
    <t xml:space="preserve">Radius caliper </t>
  </si>
  <si>
    <t>Radiusová měrka</t>
  </si>
  <si>
    <t>Schweißnahtlehre</t>
  </si>
  <si>
    <t>Weld seam gauge</t>
  </si>
  <si>
    <t>Měřidlo svaru</t>
  </si>
  <si>
    <t>焊缝测量仪</t>
  </si>
  <si>
    <t>Polarisationsfilter</t>
  </si>
  <si>
    <t>Polarisation filter</t>
  </si>
  <si>
    <t>Polarizační filtr</t>
  </si>
  <si>
    <t>偏振滤波器</t>
  </si>
  <si>
    <t xml:space="preserve">Messtisch + Fühlerlehre </t>
  </si>
  <si>
    <t xml:space="preserve">Measuring table + feeler gauge </t>
  </si>
  <si>
    <t>Měřicí stůl + spároměr</t>
  </si>
  <si>
    <t xml:space="preserve">测量台 + 塞尺 </t>
  </si>
  <si>
    <t>Messtisch + Winkel + Fühlerlehre</t>
  </si>
  <si>
    <t>Measuring table + angle + feeler gauge</t>
  </si>
  <si>
    <t>Měřicí stůl + úhel + spároměr</t>
  </si>
  <si>
    <t>测量台 + 角度尺+ 塞尺</t>
  </si>
  <si>
    <t>Drehmomentschlüssel</t>
  </si>
  <si>
    <t>Torque spanner</t>
  </si>
  <si>
    <t>Momentový klíč</t>
  </si>
  <si>
    <t>扭矩扳手</t>
  </si>
  <si>
    <t>Gewindegrenzlehrdorn</t>
  </si>
  <si>
    <t>Thread limit plug gauge</t>
  </si>
  <si>
    <t>Měrka koncovky závitu</t>
  </si>
  <si>
    <t>螺纹限位塞规</t>
  </si>
  <si>
    <t>Winkel</t>
  </si>
  <si>
    <t>Angle</t>
  </si>
  <si>
    <t>Úhel</t>
  </si>
  <si>
    <t>角度尺</t>
  </si>
  <si>
    <t>Leer / Individuell befüllbar</t>
  </si>
  <si>
    <t>Empty / Can be filled individually</t>
  </si>
  <si>
    <t>Prázdné / Lze naplnit jednotlivě</t>
  </si>
  <si>
    <t>空/可以单独填充</t>
  </si>
  <si>
    <t>Messmittel</t>
  </si>
  <si>
    <t>Equipment</t>
  </si>
  <si>
    <t>Zařízení</t>
  </si>
  <si>
    <t>Messtechnik</t>
  </si>
  <si>
    <t>Measurement technology</t>
  </si>
  <si>
    <t>Měřicí technika</t>
  </si>
  <si>
    <t>测量技术</t>
  </si>
  <si>
    <t>No.</t>
  </si>
  <si>
    <t>Ne.</t>
  </si>
  <si>
    <t>序号</t>
  </si>
  <si>
    <t>ID-Nr. Werkzeug</t>
  </si>
  <si>
    <t>ID-No. Tool</t>
  </si>
  <si>
    <t>ID</t>
  </si>
  <si>
    <t>仪器编号</t>
  </si>
  <si>
    <t>Typ</t>
  </si>
  <si>
    <t>Type</t>
  </si>
  <si>
    <t>类型</t>
  </si>
  <si>
    <t>单位</t>
  </si>
  <si>
    <t>Auflösung</t>
  </si>
  <si>
    <t>Resolution</t>
  </si>
  <si>
    <t>Rozlišení</t>
  </si>
  <si>
    <t>分辨率</t>
  </si>
  <si>
    <t>Kalibrierung Zertifikat Nr.</t>
  </si>
  <si>
    <t>Calibritation Cert. No.</t>
  </si>
  <si>
    <t>Kalibrační cert.</t>
  </si>
  <si>
    <t>校准证书</t>
  </si>
  <si>
    <t>Verfallsdatum</t>
  </si>
  <si>
    <t>Expirationn Date</t>
  </si>
  <si>
    <t>Datum expirace</t>
  </si>
  <si>
    <t>过期日期</t>
  </si>
  <si>
    <t>Kommentar</t>
  </si>
  <si>
    <t>Comment</t>
  </si>
  <si>
    <t>Komentář</t>
  </si>
  <si>
    <t>备注</t>
  </si>
  <si>
    <t xml:space="preserve">Messmittelliste Lieferant </t>
  </si>
  <si>
    <t>Measuring Equipment List Supplier</t>
  </si>
  <si>
    <t>Dodavatel seznamu měřicích zařízení</t>
  </si>
  <si>
    <t>供应商仪器清单</t>
  </si>
  <si>
    <t>Checkliste zur Erstbemusterung</t>
  </si>
  <si>
    <t xml:space="preserve">Checklist for initial sampling </t>
  </si>
  <si>
    <t>Kontrolní seznam pro počáteční odběr vzorků</t>
  </si>
  <si>
    <t>初始取样检查表</t>
  </si>
  <si>
    <t>Bitte prüfen Sie folgende Punkte und legen die Checkliste dem EMPB bei:</t>
  </si>
  <si>
    <t>Please check following positions and attache the checklist to the ISIR:</t>
  </si>
  <si>
    <t>Zkontrolujte prosím následující pozice a připojte kontrolní seznam k ISIR:</t>
  </si>
  <si>
    <t>请核对以下项目，并将检查表附在 ISIR 后:</t>
  </si>
  <si>
    <t xml:space="preserve">Die Anforderungen an die Erstbemusterung kann der Anleitung im Downloadbereich entnommen werden unter: </t>
  </si>
  <si>
    <t xml:space="preserve">The requirements for initial sampling can be found in the guidelines in the download area under: </t>
  </si>
  <si>
    <t>Požadavky na počáteční odběr vzorků lze nalézt v pokynech v oblasti ke stažení pod:</t>
  </si>
  <si>
    <t xml:space="preserve">有关初始取样的要求，请参阅下载区下的指南： </t>
  </si>
  <si>
    <t xml:space="preserve">
https://www.wanzl.com/downloads/musterpruefbericht</t>
  </si>
  <si>
    <t>_x000D_
https://www.wanzl.com/downloads/musterpruefbericht</t>
  </si>
  <si>
    <t>https://www.wanzl.com/downloads/musterpruefbericht</t>
  </si>
  <si>
    <t>Erstmuster mit Prüfteilnummern beschriftet?</t>
  </si>
  <si>
    <t>Initial samples are labelled?</t>
  </si>
  <si>
    <t>Jsou počáteční vzorky označeny?</t>
  </si>
  <si>
    <t>初始样本是否贴有标签？</t>
  </si>
  <si>
    <t>Merkmalszeichnung vollständig gestempelt?</t>
  </si>
  <si>
    <t>Drawing completely stamped?</t>
  </si>
  <si>
    <t>Kresba kompletně orazítkovaná?</t>
  </si>
  <si>
    <t>图纸完全盖章？</t>
  </si>
  <si>
    <t>EMPB (bestehend aus u.g. Dokumenten) liegt der Ware bei?</t>
  </si>
  <si>
    <t>ISIR (consisting of the documents mentioned below) is attached to the goods?</t>
  </si>
  <si>
    <t>ISIR (skládající se z níže uvedených dokumentů) je přiložen ke zboží?</t>
  </si>
  <si>
    <t>货物是否附有 ISIR（由下列文件组成）？</t>
  </si>
  <si>
    <t>Messbericht</t>
  </si>
  <si>
    <t>Measurement report</t>
  </si>
  <si>
    <t>Zpráva o měření</t>
  </si>
  <si>
    <t>测量报告</t>
  </si>
  <si>
    <t>Merkmalszeichnung</t>
  </si>
  <si>
    <t>Stamped drawing</t>
  </si>
  <si>
    <t>Razítkovaný výkres</t>
  </si>
  <si>
    <t>盖章图纸</t>
  </si>
  <si>
    <t>Prüfzeugnisse</t>
  </si>
  <si>
    <t>Test certificates</t>
  </si>
  <si>
    <t>Testovací certifikáty</t>
  </si>
  <si>
    <t>测试证书</t>
  </si>
  <si>
    <t>Sonstige Dokumente (z.B. Datenblätter, EU-Konformitätserklärung, etc.)</t>
  </si>
  <si>
    <t>Other documents (e.g. data sheets, EU Declaration of Conformity, etc.)</t>
  </si>
  <si>
    <t>Další dokumenty (např. datové listy, EU prohlášení o shodě atd.)</t>
  </si>
  <si>
    <t>其他文件（如数据表、欧盟合格声明等）</t>
  </si>
  <si>
    <t>Lieferschein</t>
  </si>
  <si>
    <t>Delivery note</t>
  </si>
  <si>
    <t>Dodací list</t>
  </si>
  <si>
    <t>交货说明</t>
  </si>
  <si>
    <t>(inkl. Bestellnr., Pos., Anzahl oder Gewicht, Art.Nr, Art.bezeichnung, Mustervermerk)</t>
  </si>
  <si>
    <t>(incl. order no., position, quantity or weight, article no., article description, sample note)</t>
  </si>
  <si>
    <t>(vč. obj. č., pozice, množství nebo hmotnosti, č. artiklu, popisu artiklu, poznámky ke vzorku)</t>
  </si>
  <si>
    <t>(包括订单号、位置、数量或重量、物品编号、物品描述、样品说明）</t>
  </si>
  <si>
    <t xml:space="preserve">ggf. Antrag auf Bauteilabweichung </t>
  </si>
  <si>
    <t>Request for deviation (if applicable)</t>
  </si>
  <si>
    <t>Žádost o odchylku (pokud existuje)</t>
  </si>
  <si>
    <t>申请让步接收（如适用）</t>
  </si>
  <si>
    <t>Durch Wanzl genehmigter Antrag auf Bauteilabweichung?</t>
  </si>
  <si>
    <t>Approved request for deviation by Wanzl?</t>
  </si>
  <si>
    <t>Schválená žádost o odchylku od společnosti Wanzl?</t>
  </si>
  <si>
    <t>旺众批准了的让步接收？</t>
  </si>
  <si>
    <t>(Nur bei Abweichungen im Messbericht erforderlich.)</t>
  </si>
  <si>
    <t>(Only required in case of deviations on the measurement report)</t>
  </si>
  <si>
    <t>(Vyžadováno pouze v případě odchylek v protokolu o měření)</t>
  </si>
  <si>
    <t>(只有在测量报告出现偏差时才需要)</t>
  </si>
  <si>
    <t>Entspricht Liefermenge der Erstmuster-Bestellmenge?</t>
  </si>
  <si>
    <t>Does delivery quantity correspond to initial sample order quantity?</t>
  </si>
  <si>
    <t>Odpovídá množství dodávky počátečnímu množství objednávky vzorku?</t>
  </si>
  <si>
    <t>交货数量是否与初始样品订单数量一致？</t>
  </si>
  <si>
    <t xml:space="preserve">EMPB vor Warenversand gemailt an Erstmuster.DE@wanzl.com?  </t>
  </si>
  <si>
    <t>ISIR mailed to Erstmuster.DE@wanzl.com before despatch of the initial samples?</t>
  </si>
  <si>
    <t>ISIR zaslán na Erstmuster.DE@wanzl.com před odesláním prvních vzorků?</t>
  </si>
  <si>
    <t>在寄出首批样品之前，是否已将 ISIR 发邮件到 Erstmuster.DE@wanzl.com？</t>
  </si>
  <si>
    <t>Bitte Format beachten: Messbericht (.xls), restlichen Dokumente (.pdf)</t>
  </si>
  <si>
    <t>Please note the format: Measurement report (.xls), other documents (.pdf)</t>
  </si>
  <si>
    <t>Vezměte prosím na vědomí formát: Zpráva o měření (.xls), ostatní dokumenty (.pdf)</t>
  </si>
  <si>
    <t>请注意格式： 测量报告 (.xls), 其他文件 (.pdf)</t>
  </si>
  <si>
    <t>Bitte im Betreff Bestellnummer angeben.</t>
  </si>
  <si>
    <t>Please mention the order no. in the subject line.</t>
  </si>
  <si>
    <t>Uveďte prosím obj.č. v předmětu.</t>
  </si>
  <si>
    <t>请在主题栏注明订单号.</t>
  </si>
  <si>
    <t>nicht zutreffend</t>
  </si>
  <si>
    <t>not applicable</t>
  </si>
  <si>
    <t>nelze použít</t>
  </si>
  <si>
    <t>不适用</t>
  </si>
  <si>
    <t>Aus Messbericht</t>
  </si>
  <si>
    <t>Nur die Nummer aus Messbericht</t>
  </si>
  <si>
    <t>Daten aus SAP</t>
  </si>
  <si>
    <t>Kunde</t>
  </si>
  <si>
    <t>Werk</t>
  </si>
  <si>
    <t xml:space="preserve">Prüflos </t>
  </si>
  <si>
    <t xml:space="preserve">Material </t>
  </si>
  <si>
    <t>Materialkurztext</t>
  </si>
  <si>
    <t xml:space="preserve">Prüfart  </t>
  </si>
  <si>
    <t xml:space="preserve">Starttermin   </t>
  </si>
  <si>
    <t xml:space="preserve">Lieferant </t>
  </si>
  <si>
    <t>Lieferantennummer</t>
  </si>
  <si>
    <t xml:space="preserve">Einkaufsbeleg </t>
  </si>
  <si>
    <t>Einkaufsbeleg Pos</t>
  </si>
  <si>
    <t>Materialbeleg</t>
  </si>
  <si>
    <t>Materialbeleg Pos</t>
  </si>
  <si>
    <t>Kurztext</t>
  </si>
  <si>
    <t>Text für Blatt Bilder</t>
  </si>
  <si>
    <t xml:space="preserve">DK </t>
  </si>
  <si>
    <t>Danish</t>
  </si>
  <si>
    <t>Leverandør:</t>
  </si>
  <si>
    <t>Ordre nr.:</t>
  </si>
  <si>
    <t>Leveret antal:</t>
  </si>
  <si>
    <t>Dato for kontrol:</t>
  </si>
  <si>
    <t>Raport nr.:</t>
  </si>
  <si>
    <t>Emne 2</t>
  </si>
  <si>
    <t>Ja</t>
  </si>
  <si>
    <t>Nej</t>
  </si>
  <si>
    <t>Krav</t>
  </si>
  <si>
    <t>Tolerance afvigelse</t>
  </si>
  <si>
    <t>Måling</t>
  </si>
  <si>
    <t>Evaluering leverandør</t>
  </si>
  <si>
    <t>Prøve</t>
  </si>
  <si>
    <t>Gen-prøvning</t>
  </si>
  <si>
    <t>Indledende prøver</t>
  </si>
  <si>
    <t>Emne 1</t>
  </si>
  <si>
    <t>Enhed</t>
  </si>
  <si>
    <t>Nedre tolerance</t>
  </si>
  <si>
    <t>Øvre tolerance</t>
  </si>
  <si>
    <t>Test pos.</t>
  </si>
  <si>
    <t>Afvigelse</t>
  </si>
  <si>
    <t>Leverandør</t>
  </si>
  <si>
    <t>Bemærkning:</t>
  </si>
  <si>
    <t>Evaluering Wanzl:</t>
  </si>
  <si>
    <t>Dimensionel frigivelse:</t>
  </si>
  <si>
    <t>Andre bekymringer:</t>
  </si>
  <si>
    <t>Frigivende målinger:</t>
  </si>
  <si>
    <t>Sted:</t>
  </si>
  <si>
    <t>Dato:</t>
  </si>
  <si>
    <t>Signatur:</t>
  </si>
  <si>
    <t>Ansvarlig
(Navn):</t>
  </si>
  <si>
    <t>Ingen evaluering:</t>
  </si>
  <si>
    <t>Skal afklares</t>
  </si>
  <si>
    <t>Ok</t>
  </si>
  <si>
    <t>Ikke ok</t>
  </si>
  <si>
    <t>Bemærkning Wanzl:</t>
  </si>
  <si>
    <t>Evaluering Leverandør:</t>
  </si>
  <si>
    <t>Måling ekstra side</t>
  </si>
  <si>
    <t>Måleudstyr Wanzl</t>
  </si>
  <si>
    <t>Skydelærer digital</t>
  </si>
  <si>
    <t>Dybdeskydelærer digital</t>
  </si>
  <si>
    <t>Højdemåler</t>
  </si>
  <si>
    <t>Kontrol dorne</t>
  </si>
  <si>
    <t>Radiuslærere</t>
  </si>
  <si>
    <t>Målemikroskop</t>
  </si>
  <si>
    <t>Måleur</t>
  </si>
  <si>
    <t>Målebånd</t>
  </si>
  <si>
    <t>Lagtykkelsesmåler</t>
  </si>
  <si>
    <t>Test måler</t>
  </si>
  <si>
    <t>Måler</t>
  </si>
  <si>
    <t>Overfladeruheds måler</t>
  </si>
  <si>
    <t>CMM måling taktil</t>
  </si>
  <si>
    <t>CMM måling optisk</t>
  </si>
  <si>
    <t>CMM mobil</t>
  </si>
  <si>
    <t>CMM målearm</t>
  </si>
  <si>
    <t>CMM taktil</t>
  </si>
  <si>
    <t>CMM målearm optisk scanning</t>
  </si>
  <si>
    <t>Trækstyrke tester</t>
  </si>
  <si>
    <t>Hårdhedstester HW</t>
  </si>
  <si>
    <t>Hårdhedstester HV</t>
  </si>
  <si>
    <t>Hårdhedstester HRC</t>
  </si>
  <si>
    <t>Hårdhedstester HRB</t>
  </si>
  <si>
    <t xml:space="preserve">Hårheds A tester </t>
  </si>
  <si>
    <t>Hårheds B tester</t>
  </si>
  <si>
    <t>Mikroskop</t>
  </si>
  <si>
    <t>Farvemåler</t>
  </si>
  <si>
    <t>Slitage kammer</t>
  </si>
  <si>
    <t>Universal vinkelmåler</t>
  </si>
  <si>
    <t>Nonius skydelærer</t>
  </si>
  <si>
    <t>Dybdeskydelærer nonius</t>
  </si>
  <si>
    <t>Måleur digital</t>
  </si>
  <si>
    <t>Målelup</t>
  </si>
  <si>
    <t>Kant måler</t>
  </si>
  <si>
    <t>Mikrometer digital</t>
  </si>
  <si>
    <t>Radius skydelærer</t>
  </si>
  <si>
    <t>Polariserings filter</t>
  </si>
  <si>
    <t>Målebord + målefølere</t>
  </si>
  <si>
    <t>Målebord + vinkel + målefølere</t>
  </si>
  <si>
    <t>Momentnøgle</t>
  </si>
  <si>
    <t>Gevindprøvedorn</t>
  </si>
  <si>
    <t>Udstyr</t>
  </si>
  <si>
    <t>Måleteknik</t>
  </si>
  <si>
    <t>Udstyrs ID</t>
  </si>
  <si>
    <t>Opløsning</t>
  </si>
  <si>
    <t>Kalibrerings cert. Nr.</t>
  </si>
  <si>
    <t>Udløbs dato</t>
  </si>
  <si>
    <t>Tjekliste for for-prøve</t>
  </si>
  <si>
    <t>Venligst tjek følgende position og vedhæft</t>
  </si>
  <si>
    <t>Udstyr til for-prøve kan findes</t>
  </si>
  <si>
    <t>Tom/ Kan udfyldes</t>
  </si>
  <si>
    <t>Indledende prøve er mærket</t>
  </si>
  <si>
    <t>Tegning er stemplet</t>
  </si>
  <si>
    <t xml:space="preserve">Målerapport </t>
  </si>
  <si>
    <t>Stemplet tegning</t>
  </si>
  <si>
    <t>Test certifikat</t>
  </si>
  <si>
    <t>Leveringsnoter</t>
  </si>
  <si>
    <t>Anmodning om afvigelse (hvis muligt)</t>
  </si>
  <si>
    <t>Accepteret afvigelse af Wanzl</t>
  </si>
  <si>
    <t>Venligst nævn ordrenr. I emnelinjen</t>
  </si>
  <si>
    <t>Ikke gældende</t>
  </si>
  <si>
    <t>http://www.wanzl.com/downloads/musterpruefbericht</t>
  </si>
  <si>
    <t>ISIR (består af nedenstående dokumenter) er vedhæftet godset</t>
  </si>
  <si>
    <t>Andre dokumenter (Data, EU Deklarationer of conformity, etc.)</t>
  </si>
  <si>
    <t>(inkl. Ordrenr.,Pos., Antal/vægt, Varenr., Varenavn, prøvenotat)</t>
  </si>
  <si>
    <t>(Kun et krav i tilfælde af afvigelse på målerapporten)</t>
  </si>
  <si>
    <t>Stemmer leveret antal overens med indledende prøve ordrens antal.</t>
  </si>
  <si>
    <t>ISIR mailed to Erstmuster.DE@wanzl.com før forsendelse af den indledende prøve</t>
  </si>
  <si>
    <t>Venligst noter formatet: Measurement report (.xls), Andre dokumnetre (.PDF)</t>
  </si>
  <si>
    <t>Wanzl vare nr.:</t>
  </si>
  <si>
    <t>Wanzl vare beskrivelse:</t>
  </si>
  <si>
    <t>Wanzl tegnings nr.:</t>
  </si>
  <si>
    <t>Wanzl tegnings Rev.:</t>
  </si>
  <si>
    <t>Målerapport for prøve</t>
  </si>
  <si>
    <t>Leverandør nr.:</t>
  </si>
  <si>
    <t>Nominel Dimension</t>
  </si>
  <si>
    <t>Emne</t>
  </si>
  <si>
    <t>Visuel kontrol</t>
  </si>
  <si>
    <t>Kantsømslærer</t>
  </si>
  <si>
    <t>Vinkel</t>
  </si>
  <si>
    <t>Måleværktøjs liste leverandør</t>
  </si>
  <si>
    <t>Leverandør tegnings nr.:</t>
  </si>
  <si>
    <t>Leverandør revisions nr.:</t>
  </si>
  <si>
    <t>Inspektions lot nr.:</t>
  </si>
  <si>
    <t>Nesting nr.:</t>
  </si>
  <si>
    <t>11</t>
  </si>
  <si>
    <t>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</si>
</sst>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
    <numFmt numFmtId="166" formatCode="00"/>
    <numFmt numFmtId="167" formatCode="00.0"/>
  </numFmts>
  <fonts count="43" x14ac:knownFonts="1">
    <font>
      <sz val="11"/>
      <color theme="1"/>
      <name val="Calibri"/>
      <family val="2"/>
      <scheme val="minor"/>
    </font>
    <font>
      <sz val="8"/>
      <name val="Calibri"/>
      <family val="2"/>
      <scheme val="minor"/>
    </font>
    <font>
      <b/>
      <sz val="11"/>
      <color theme="1"/>
      <name val="Calibri"/>
      <family val="2"/>
      <scheme val="minor"/>
    </font>
    <font>
      <sz val="10"/>
      <color theme="1"/>
      <name val="Arial"/>
      <family val="2"/>
    </font>
    <font>
      <b/>
      <sz val="22"/>
      <color theme="1"/>
      <name val="Arial"/>
      <family val="2"/>
    </font>
    <font>
      <b/>
      <sz val="14"/>
      <color theme="1"/>
      <name val="Arial"/>
      <family val="2"/>
    </font>
    <font>
      <sz val="9"/>
      <color theme="1"/>
      <name val="Arial"/>
      <family val="2"/>
    </font>
    <font>
      <sz val="10"/>
      <color rgb="FFFF0000"/>
      <name val="Arial"/>
      <family val="2"/>
    </font>
    <font>
      <b/>
      <i/>
      <sz val="8"/>
      <name val="Arial"/>
      <family val="2"/>
    </font>
    <font>
      <sz val="10"/>
      <name val="Arial"/>
      <family val="2"/>
    </font>
    <font>
      <b/>
      <sz val="10"/>
      <name val="Arial"/>
      <family val="2"/>
    </font>
    <font>
      <sz val="9"/>
      <name val="Arial"/>
      <family val="2"/>
    </font>
    <font>
      <sz val="6"/>
      <name val="Arial"/>
      <family val="2"/>
    </font>
    <font>
      <b/>
      <sz val="10"/>
      <color theme="1"/>
      <name val="Arial"/>
      <family val="2"/>
    </font>
    <font>
      <b/>
      <sz val="8"/>
      <color theme="1"/>
      <name val="Arial"/>
      <family val="2"/>
    </font>
    <font>
      <sz val="18"/>
      <name val="Arial"/>
      <family val="2"/>
    </font>
    <font>
      <b/>
      <sz val="11"/>
      <name val="Arial"/>
      <family val="2"/>
    </font>
    <font>
      <sz val="18"/>
      <color theme="1"/>
      <name val="Arial"/>
      <family val="2"/>
    </font>
    <font>
      <sz val="11"/>
      <name val="Calibri"/>
      <family val="2"/>
      <scheme val="minor"/>
    </font>
    <font>
      <b/>
      <sz val="9"/>
      <name val="Arial"/>
      <family val="2"/>
    </font>
    <font>
      <b/>
      <i/>
      <sz val="7"/>
      <name val="Arial"/>
      <family val="2"/>
    </font>
    <font>
      <sz val="12"/>
      <color rgb="FFFF0000"/>
      <name val="Arial"/>
      <family val="2"/>
    </font>
    <font>
      <sz val="6"/>
      <color theme="1"/>
      <name val="Arial"/>
      <family val="2"/>
    </font>
    <font>
      <b/>
      <sz val="11"/>
      <name val="Calibri"/>
      <family val="2"/>
      <scheme val="minor"/>
    </font>
    <font>
      <u/>
      <sz val="11"/>
      <color theme="10"/>
      <name val="Calibri"/>
      <family val="2"/>
      <scheme val="minor"/>
    </font>
    <font>
      <b/>
      <sz val="20"/>
      <color theme="1"/>
      <name val="Arial"/>
      <family val="2"/>
    </font>
    <font>
      <sz val="9"/>
      <color rgb="FFFF0000"/>
      <name val="Arial"/>
      <family val="2"/>
    </font>
    <font>
      <sz val="12"/>
      <color theme="1"/>
      <name val="Calibri"/>
      <family val="2"/>
      <scheme val="minor"/>
    </font>
    <font>
      <sz val="7"/>
      <color theme="1"/>
      <name val="Segoe UI Symbol"/>
      <family val="2"/>
    </font>
    <font>
      <b/>
      <sz val="7"/>
      <color theme="1"/>
      <name val="Segoe UI Symbol"/>
      <family val="2"/>
    </font>
    <font>
      <b/>
      <sz val="11"/>
      <color rgb="FF000000"/>
      <name val="Calibri"/>
      <family val="2"/>
      <scheme val="minor"/>
    </font>
    <font>
      <sz val="11"/>
      <color rgb="FF000000"/>
      <name val="Calibri"/>
      <family val="2"/>
      <scheme val="minor"/>
    </font>
    <font>
      <sz val="8"/>
      <color theme="1"/>
      <name val="Arial"/>
      <family val="2"/>
    </font>
    <font>
      <b/>
      <sz val="7"/>
      <color theme="1"/>
      <name val="Arial"/>
      <family val="2"/>
    </font>
    <font>
      <b/>
      <sz val="8"/>
      <name val="Arial"/>
      <family val="2"/>
    </font>
    <font>
      <sz val="11"/>
      <color theme="1"/>
      <name val="Arial"/>
      <family val="2"/>
    </font>
    <font>
      <sz val="10"/>
      <color theme="1"/>
      <name val="Calibri"/>
      <family val="2"/>
      <scheme val="minor"/>
    </font>
    <font>
      <b/>
      <sz val="10"/>
      <color theme="1"/>
      <name val="Calibri"/>
      <family val="2"/>
      <scheme val="minor"/>
    </font>
    <font>
      <sz val="10"/>
      <name val="Calibri"/>
      <family val="2"/>
      <scheme val="minor"/>
    </font>
    <font>
      <sz val="11"/>
      <color rgb="FFFF0000"/>
      <name val="Calibri"/>
      <family val="2"/>
      <scheme val="minor"/>
    </font>
    <font>
      <sz val="11"/>
      <color rgb="FFFF0000"/>
      <name val="Arial"/>
      <family val="2"/>
    </font>
    <font>
      <u/>
      <sz val="11"/>
      <name val="Calibri"/>
      <family val="2"/>
      <scheme val="minor"/>
    </font>
    <font>
      <b/>
      <i/>
      <sz val="9"/>
      <name val="Arial"/>
      <family val="2"/>
    </font>
  </fonts>
  <fills count="11">
    <fill>
      <patternFill patternType="none"/>
    </fill>
    <fill>
      <patternFill patternType="gray125"/>
    </fill>
    <fill>
      <patternFill patternType="solid">
        <fgColor theme="7"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2"/>
        <bgColor indexed="64"/>
      </patternFill>
    </fill>
    <fill>
      <patternFill patternType="solid">
        <fgColor theme="0"/>
        <bgColor indexed="64"/>
      </patternFill>
    </fill>
    <fill>
      <patternFill patternType="solid">
        <fgColor rgb="FFFF5050"/>
        <bgColor indexed="64"/>
      </patternFill>
    </fill>
  </fills>
  <borders count="91">
    <border>
      <left/>
      <right/>
      <top/>
      <bottom/>
      <diagonal/>
    </border>
    <border>
      <left style="thin">
        <color auto="1"/>
      </left>
      <right/>
      <top/>
      <bottom/>
      <diagonal/>
    </border>
    <border>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bottom style="medium">
        <color auto="1"/>
      </bottom>
      <diagonal/>
    </border>
    <border>
      <left style="thin">
        <color auto="1"/>
      </left>
      <right style="thin">
        <color auto="1"/>
      </right>
      <top style="medium">
        <color auto="1"/>
      </top>
      <bottom/>
      <diagonal/>
    </border>
    <border>
      <left/>
      <right style="medium">
        <color auto="1"/>
      </right>
      <top style="medium">
        <color auto="1"/>
      </top>
      <bottom/>
      <diagonal/>
    </border>
    <border>
      <left/>
      <right style="medium">
        <color auto="1"/>
      </right>
      <top/>
      <bottom/>
      <diagonal/>
    </border>
    <border>
      <left style="medium">
        <color auto="1"/>
      </left>
      <right/>
      <top style="medium">
        <color auto="1"/>
      </top>
      <bottom/>
      <diagonal/>
    </border>
    <border>
      <left/>
      <right/>
      <top style="medium">
        <color auto="1"/>
      </top>
      <bottom/>
      <diagonal/>
    </border>
    <border>
      <left/>
      <right style="medium">
        <color auto="1"/>
      </right>
      <top/>
      <bottom style="medium">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indexed="64"/>
      </left>
      <right/>
      <top/>
      <bottom/>
      <diagonal/>
    </border>
    <border>
      <left style="medium">
        <color indexed="64"/>
      </left>
      <right/>
      <top/>
      <bottom style="thin">
        <color auto="1"/>
      </bottom>
      <diagonal/>
    </border>
    <border>
      <left style="medium">
        <color indexed="64"/>
      </left>
      <right/>
      <top style="thin">
        <color auto="1"/>
      </top>
      <bottom/>
      <diagonal/>
    </border>
    <border>
      <left style="thin">
        <color indexed="64"/>
      </left>
      <right style="thin">
        <color indexed="64"/>
      </right>
      <top style="thin">
        <color indexed="64"/>
      </top>
      <bottom style="thin">
        <color indexed="64"/>
      </bottom>
      <diagonal/>
    </border>
    <border>
      <left style="medium">
        <color auto="1"/>
      </left>
      <right style="thin">
        <color auto="1"/>
      </right>
      <top style="medium">
        <color auto="1"/>
      </top>
      <bottom/>
      <diagonal/>
    </border>
    <border>
      <left style="thin">
        <color auto="1"/>
      </left>
      <right style="medium">
        <color indexed="64"/>
      </right>
      <top style="medium">
        <color indexed="64"/>
      </top>
      <bottom/>
      <diagonal/>
    </border>
    <border>
      <left style="thin">
        <color auto="1"/>
      </left>
      <right style="medium">
        <color indexed="64"/>
      </right>
      <top style="thin">
        <color indexed="64"/>
      </top>
      <bottom style="thin">
        <color indexed="64"/>
      </bottom>
      <diagonal/>
    </border>
    <border>
      <left style="thin">
        <color auto="1"/>
      </left>
      <right/>
      <top style="thin">
        <color auto="1"/>
      </top>
      <bottom style="medium">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auto="1"/>
      </right>
      <top/>
      <bottom style="thin">
        <color auto="1"/>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auto="1"/>
      </right>
      <top style="thin">
        <color auto="1"/>
      </top>
      <bottom style="thin">
        <color indexed="64"/>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style="medium">
        <color auto="1"/>
      </left>
      <right style="thin">
        <color auto="1"/>
      </right>
      <top/>
      <bottom/>
      <diagonal/>
    </border>
    <border>
      <left/>
      <right style="medium">
        <color auto="1"/>
      </right>
      <top style="thin">
        <color indexed="64"/>
      </top>
      <bottom/>
      <diagonal/>
    </border>
    <border>
      <left style="thin">
        <color auto="1"/>
      </left>
      <right/>
      <top style="medium">
        <color auto="1"/>
      </top>
      <bottom style="thin">
        <color indexed="64"/>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indexed="64"/>
      </left>
      <right style="thin">
        <color indexed="64"/>
      </right>
      <top/>
      <bottom/>
      <diagonal/>
    </border>
    <border>
      <left style="thin">
        <color indexed="64"/>
      </left>
      <right style="thin">
        <color indexed="64"/>
      </right>
      <top style="medium">
        <color indexed="64"/>
      </top>
      <bottom style="thin">
        <color auto="1"/>
      </bottom>
      <diagonal/>
    </border>
    <border>
      <left style="thin">
        <color indexed="64"/>
      </left>
      <right style="thin">
        <color indexed="64"/>
      </right>
      <top/>
      <bottom style="thin">
        <color indexed="64"/>
      </bottom>
      <diagonal/>
    </border>
    <border>
      <left style="medium">
        <color indexed="64"/>
      </left>
      <right style="thin">
        <color auto="1"/>
      </right>
      <top style="medium">
        <color auto="1"/>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auto="1"/>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medium">
        <color auto="1"/>
      </bottom>
      <diagonal/>
    </border>
    <border>
      <left/>
      <right style="medium">
        <color indexed="64"/>
      </right>
      <top style="hair">
        <color indexed="64"/>
      </top>
      <bottom style="medium">
        <color auto="1"/>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auto="1"/>
      </right>
      <top style="hair">
        <color auto="1"/>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thin">
        <color indexed="64"/>
      </top>
      <bottom/>
      <diagonal/>
    </border>
    <border>
      <left/>
      <right/>
      <top style="hair">
        <color indexed="64"/>
      </top>
      <bottom/>
      <diagonal/>
    </border>
    <border>
      <left/>
      <right style="medium">
        <color auto="1"/>
      </right>
      <top style="hair">
        <color auto="1"/>
      </top>
      <bottom/>
      <diagonal/>
    </border>
    <border>
      <left/>
      <right/>
      <top/>
      <bottom style="hair">
        <color indexed="64"/>
      </bottom>
      <diagonal/>
    </border>
    <border>
      <left/>
      <right style="medium">
        <color auto="1"/>
      </right>
      <top/>
      <bottom style="hair">
        <color auto="1"/>
      </bottom>
      <diagonal/>
    </border>
    <border>
      <left style="medium">
        <color auto="1"/>
      </left>
      <right style="thin">
        <color auto="1"/>
      </right>
      <top/>
      <bottom style="medium">
        <color indexed="64"/>
      </bottom>
      <diagonal/>
    </border>
    <border>
      <left style="medium">
        <color auto="1"/>
      </left>
      <right style="medium">
        <color indexed="64"/>
      </right>
      <top/>
      <bottom/>
      <diagonal/>
    </border>
    <border>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auto="1"/>
      </left>
      <right/>
      <top style="medium">
        <color auto="1"/>
      </top>
      <bottom/>
      <diagonal/>
    </border>
    <border>
      <left/>
      <right style="thin">
        <color indexed="64"/>
      </right>
      <top style="medium">
        <color auto="1"/>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auto="1"/>
      </left>
      <right style="medium">
        <color indexed="64"/>
      </right>
      <top style="thin">
        <color indexed="64"/>
      </top>
      <bottom style="medium">
        <color indexed="64"/>
      </bottom>
      <diagonal/>
    </border>
    <border>
      <left style="medium">
        <color indexed="64"/>
      </left>
      <right style="thin">
        <color auto="1"/>
      </right>
      <top/>
      <bottom style="thin">
        <color indexed="64"/>
      </bottom>
      <diagonal/>
    </border>
    <border>
      <left style="thin">
        <color indexed="64"/>
      </left>
      <right style="medium">
        <color indexed="64"/>
      </right>
      <top/>
      <bottom style="thin">
        <color indexed="64"/>
      </bottom>
      <diagonal/>
    </border>
    <border>
      <left/>
      <right style="thin">
        <color theme="1"/>
      </right>
      <top style="thin">
        <color theme="1"/>
      </top>
      <bottom/>
      <diagonal/>
    </border>
    <border>
      <left/>
      <right style="thin">
        <color theme="1"/>
      </right>
      <top/>
      <bottom/>
      <diagonal/>
    </border>
    <border>
      <left style="thick">
        <color auto="1"/>
      </left>
      <right/>
      <top/>
      <bottom/>
      <diagonal/>
    </border>
    <border>
      <left/>
      <right style="thin">
        <color indexed="64"/>
      </right>
      <top/>
      <bottom/>
      <diagonal/>
    </border>
    <border>
      <left/>
      <right/>
      <top style="thin">
        <color auto="1"/>
      </top>
      <bottom style="hair">
        <color indexed="64"/>
      </bottom>
      <diagonal/>
    </border>
    <border>
      <left style="thin">
        <color auto="1"/>
      </left>
      <right style="medium">
        <color auto="1"/>
      </right>
      <top style="medium">
        <color indexed="64"/>
      </top>
      <bottom style="medium">
        <color auto="1"/>
      </bottom>
      <diagonal/>
    </border>
    <border>
      <left style="thin">
        <color auto="1"/>
      </left>
      <right style="medium">
        <color auto="1"/>
      </right>
      <top/>
      <bottom style="medium">
        <color auto="1"/>
      </bottom>
      <diagonal/>
    </border>
    <border>
      <left style="medium">
        <color indexed="64"/>
      </left>
      <right style="medium">
        <color indexed="64"/>
      </right>
      <top/>
      <bottom style="thin">
        <color indexed="64"/>
      </bottom>
      <diagonal/>
    </border>
    <border>
      <left style="medium">
        <color auto="1"/>
      </left>
      <right style="thin">
        <color auto="1"/>
      </right>
      <top style="medium">
        <color auto="1"/>
      </top>
      <bottom style="medium">
        <color auto="1"/>
      </bottom>
      <diagonal/>
    </border>
    <border>
      <left/>
      <right style="thin">
        <color indexed="64"/>
      </right>
      <top style="medium">
        <color indexed="64"/>
      </top>
      <bottom style="medium">
        <color auto="1"/>
      </bottom>
      <diagonal/>
    </border>
    <border>
      <left style="medium">
        <color auto="1"/>
      </left>
      <right style="medium">
        <color indexed="64"/>
      </right>
      <top/>
      <bottom style="medium">
        <color auto="1"/>
      </bottom>
      <diagonal/>
    </border>
    <border>
      <left/>
      <right style="medium">
        <color auto="1"/>
      </right>
      <top style="thin">
        <color auto="1"/>
      </top>
      <bottom style="hair">
        <color indexed="64"/>
      </bottom>
      <diagonal/>
    </border>
  </borders>
  <cellStyleXfs count="3">
    <xf numFmtId="0" fontId="0" fillId="0" borderId="0"/>
    <xf numFmtId="0" fontId="24" fillId="0" borderId="0" applyNumberFormat="0" applyFill="0" applyBorder="0" applyAlignment="0" applyProtection="0"/>
    <xf numFmtId="0" fontId="24" fillId="0" borderId="0" applyNumberFormat="0" applyFill="0" applyBorder="0" applyAlignment="0" applyProtection="0"/>
  </cellStyleXfs>
  <cellXfs count="508">
    <xf numFmtId="0" fontId="0" fillId="0" borderId="0" xfId="0"/>
    <xf numFmtId="0" fontId="3" fillId="0" borderId="0" xfId="0" applyFont="1"/>
    <xf numFmtId="0" fontId="0" fillId="0" borderId="45" xfId="0" applyBorder="1"/>
    <xf numFmtId="0" fontId="0" fillId="0" borderId="44" xfId="0" applyBorder="1" applyAlignment="1">
      <alignment wrapText="1"/>
    </xf>
    <xf numFmtId="0" fontId="0" fillId="0" borderId="42" xfId="0" applyBorder="1" applyAlignment="1">
      <alignment wrapText="1"/>
    </xf>
    <xf numFmtId="0" fontId="0" fillId="0" borderId="70" xfId="0" applyBorder="1" applyAlignment="1">
      <alignment wrapText="1"/>
    </xf>
    <xf numFmtId="0" fontId="0" fillId="0" borderId="0" xfId="0" applyAlignment="1">
      <alignment horizontal="center"/>
    </xf>
    <xf numFmtId="0" fontId="0" fillId="3" borderId="0" xfId="0" applyFill="1" applyAlignment="1">
      <alignment horizontal="center"/>
    </xf>
    <xf numFmtId="0" fontId="0" fillId="2" borderId="0" xfId="0" applyFill="1" applyAlignment="1">
      <alignment horizontal="center"/>
    </xf>
    <xf numFmtId="0" fontId="0" fillId="5" borderId="0" xfId="0" applyFill="1" applyAlignment="1">
      <alignment horizontal="center"/>
    </xf>
    <xf numFmtId="0" fontId="0" fillId="0" borderId="77" xfId="0" applyBorder="1" applyAlignment="1">
      <alignment wrapText="1"/>
    </xf>
    <xf numFmtId="0" fontId="0" fillId="0" borderId="43" xfId="0" applyBorder="1" applyAlignment="1">
      <alignment wrapText="1"/>
    </xf>
    <xf numFmtId="0" fontId="0" fillId="0" borderId="78" xfId="0" applyBorder="1" applyAlignment="1">
      <alignment wrapText="1"/>
    </xf>
    <xf numFmtId="0" fontId="0" fillId="0" borderId="73" xfId="0" applyBorder="1"/>
    <xf numFmtId="0" fontId="9" fillId="0" borderId="0" xfId="0" applyFont="1" applyAlignment="1" applyProtection="1">
      <alignment horizontal="center" vertical="top"/>
      <protection locked="0" hidden="1"/>
    </xf>
    <xf numFmtId="0" fontId="9" fillId="0" borderId="0" xfId="0" applyFont="1" applyAlignment="1" applyProtection="1">
      <alignment vertical="top"/>
      <protection locked="0" hidden="1"/>
    </xf>
    <xf numFmtId="0" fontId="9" fillId="3" borderId="0" xfId="0" applyFont="1" applyFill="1" applyAlignment="1" applyProtection="1">
      <alignment horizontal="left" vertical="top"/>
      <protection locked="0" hidden="1"/>
    </xf>
    <xf numFmtId="0" fontId="0" fillId="6" borderId="0" xfId="0" applyFill="1"/>
    <xf numFmtId="2" fontId="0" fillId="0" borderId="0" xfId="0" applyNumberFormat="1"/>
    <xf numFmtId="166" fontId="0" fillId="0" borderId="0" xfId="0" applyNumberFormat="1"/>
    <xf numFmtId="167" fontId="0" fillId="0" borderId="0" xfId="0" applyNumberFormat="1"/>
    <xf numFmtId="0" fontId="0" fillId="0" borderId="42" xfId="0" applyBorder="1"/>
    <xf numFmtId="0" fontId="10" fillId="8" borderId="19" xfId="0" applyFont="1" applyFill="1" applyBorder="1" applyAlignment="1" applyProtection="1">
      <alignment horizontal="center" vertical="center"/>
      <protection hidden="1"/>
    </xf>
    <xf numFmtId="0" fontId="11" fillId="2" borderId="19" xfId="0" applyFont="1" applyFill="1" applyBorder="1" applyAlignment="1" applyProtection="1">
      <alignment horizontal="center" vertical="top"/>
      <protection hidden="1"/>
    </xf>
    <xf numFmtId="0" fontId="11" fillId="2" borderId="22" xfId="0" applyFont="1" applyFill="1" applyBorder="1" applyAlignment="1" applyProtection="1">
      <alignment horizontal="center" vertical="top"/>
      <protection hidden="1"/>
    </xf>
    <xf numFmtId="0" fontId="11" fillId="8" borderId="45" xfId="0" applyFont="1" applyFill="1" applyBorder="1" applyAlignment="1" applyProtection="1">
      <alignment horizontal="center" vertical="top"/>
      <protection hidden="1"/>
    </xf>
    <xf numFmtId="0" fontId="11" fillId="8" borderId="33" xfId="0" applyFont="1" applyFill="1" applyBorder="1" applyAlignment="1" applyProtection="1">
      <alignment horizontal="center" vertical="top"/>
      <protection hidden="1"/>
    </xf>
    <xf numFmtId="0" fontId="11" fillId="8" borderId="73" xfId="0" applyFont="1" applyFill="1" applyBorder="1" applyAlignment="1" applyProtection="1">
      <alignment horizontal="center" vertical="top"/>
      <protection hidden="1"/>
    </xf>
    <xf numFmtId="0" fontId="11" fillId="8" borderId="40" xfId="0" applyFont="1" applyFill="1" applyBorder="1" applyAlignment="1" applyProtection="1">
      <alignment horizontal="center" vertical="top"/>
      <protection hidden="1"/>
    </xf>
    <xf numFmtId="0" fontId="11" fillId="2" borderId="69" xfId="0" applyFont="1" applyFill="1" applyBorder="1" applyAlignment="1" applyProtection="1">
      <alignment horizontal="center" vertical="top"/>
      <protection hidden="1"/>
    </xf>
    <xf numFmtId="0" fontId="11" fillId="2" borderId="76" xfId="0" applyFont="1" applyFill="1" applyBorder="1" applyAlignment="1" applyProtection="1">
      <alignment horizontal="center" vertical="top"/>
      <protection hidden="1"/>
    </xf>
    <xf numFmtId="0" fontId="11" fillId="2" borderId="43" xfId="0" applyFont="1" applyFill="1" applyBorder="1" applyAlignment="1" applyProtection="1">
      <alignment horizontal="center" vertical="top"/>
      <protection hidden="1"/>
    </xf>
    <xf numFmtId="0" fontId="11" fillId="2" borderId="78" xfId="0" applyFont="1" applyFill="1" applyBorder="1" applyAlignment="1" applyProtection="1">
      <alignment horizontal="center" vertical="top"/>
      <protection hidden="1"/>
    </xf>
    <xf numFmtId="0" fontId="11" fillId="8" borderId="77" xfId="0" applyFont="1" applyFill="1" applyBorder="1" applyAlignment="1" applyProtection="1">
      <alignment horizontal="center" vertical="top"/>
      <protection hidden="1"/>
    </xf>
    <xf numFmtId="0" fontId="11" fillId="8" borderId="28" xfId="0" applyFont="1" applyFill="1" applyBorder="1" applyAlignment="1" applyProtection="1">
      <alignment horizontal="center" vertical="top"/>
      <protection hidden="1"/>
    </xf>
    <xf numFmtId="0" fontId="19" fillId="0" borderId="87" xfId="0" applyFont="1" applyBorder="1" applyAlignment="1" applyProtection="1">
      <alignment horizontal="center" vertical="center" textRotation="90" shrinkToFit="1"/>
      <protection hidden="1"/>
    </xf>
    <xf numFmtId="0" fontId="19" fillId="0" borderId="84" xfId="0" applyFont="1" applyBorder="1" applyAlignment="1" applyProtection="1">
      <alignment horizontal="center" vertical="center" textRotation="90" shrinkToFit="1"/>
      <protection hidden="1"/>
    </xf>
    <xf numFmtId="0" fontId="0" fillId="8" borderId="0" xfId="0" applyFill="1"/>
    <xf numFmtId="0" fontId="3" fillId="0" borderId="11" xfId="0" applyFont="1" applyBorder="1" applyProtection="1">
      <protection hidden="1"/>
    </xf>
    <xf numFmtId="0" fontId="4" fillId="0" borderId="12" xfId="0" applyFont="1" applyBorder="1" applyAlignment="1" applyProtection="1">
      <alignment wrapText="1"/>
      <protection hidden="1"/>
    </xf>
    <xf numFmtId="0" fontId="4" fillId="0" borderId="9" xfId="0" applyFont="1" applyBorder="1" applyAlignment="1" applyProtection="1">
      <alignment wrapText="1"/>
      <protection hidden="1"/>
    </xf>
    <xf numFmtId="0" fontId="4" fillId="0" borderId="11" xfId="0" applyFont="1" applyBorder="1" applyAlignment="1" applyProtection="1">
      <alignment horizontal="centerContinuous" vertical="center" wrapText="1"/>
      <protection hidden="1"/>
    </xf>
    <xf numFmtId="0" fontId="4" fillId="0" borderId="12" xfId="0" applyFont="1" applyBorder="1" applyAlignment="1" applyProtection="1">
      <alignment horizontal="centerContinuous" vertical="center" wrapText="1"/>
      <protection hidden="1"/>
    </xf>
    <xf numFmtId="0" fontId="4" fillId="0" borderId="12" xfId="0" applyFont="1" applyBorder="1" applyAlignment="1" applyProtection="1">
      <alignment horizontal="center" vertical="center" wrapText="1"/>
      <protection hidden="1"/>
    </xf>
    <xf numFmtId="0" fontId="4" fillId="0" borderId="9" xfId="0" applyFont="1" applyBorder="1" applyAlignment="1" applyProtection="1">
      <alignment horizontal="centerContinuous" vertical="center" wrapText="1"/>
      <protection hidden="1"/>
    </xf>
    <xf numFmtId="0" fontId="5" fillId="0" borderId="0" xfId="0" applyFont="1" applyAlignment="1" applyProtection="1">
      <alignment wrapText="1"/>
      <protection hidden="1"/>
    </xf>
    <xf numFmtId="0" fontId="3" fillId="0" borderId="0" xfId="0" applyFont="1" applyProtection="1">
      <protection hidden="1"/>
    </xf>
    <xf numFmtId="0" fontId="3" fillId="0" borderId="0" xfId="0" applyFont="1" applyAlignment="1" applyProtection="1">
      <alignment horizontal="left"/>
      <protection hidden="1"/>
    </xf>
    <xf numFmtId="0" fontId="6" fillId="0" borderId="0" xfId="0" applyFont="1" applyProtection="1">
      <protection hidden="1"/>
    </xf>
    <xf numFmtId="0" fontId="4" fillId="0" borderId="27" xfId="0" applyFont="1" applyBorder="1" applyAlignment="1" applyProtection="1">
      <alignment horizontal="centerContinuous" vertical="center" wrapText="1"/>
      <protection hidden="1"/>
    </xf>
    <xf numFmtId="0" fontId="4" fillId="0" borderId="7" xfId="0" applyFont="1" applyBorder="1" applyAlignment="1" applyProtection="1">
      <alignment horizontal="centerContinuous" vertical="center" wrapText="1"/>
      <protection hidden="1"/>
    </xf>
    <xf numFmtId="0" fontId="4" fillId="0" borderId="7" xfId="0" applyFont="1" applyBorder="1" applyAlignment="1" applyProtection="1">
      <alignment horizontal="center" vertical="center" wrapText="1"/>
      <protection hidden="1"/>
    </xf>
    <xf numFmtId="0" fontId="4" fillId="0" borderId="13" xfId="0" applyFont="1" applyBorder="1" applyAlignment="1" applyProtection="1">
      <alignment horizontal="centerContinuous" vertical="center" wrapText="1"/>
      <protection hidden="1"/>
    </xf>
    <xf numFmtId="0" fontId="26" fillId="0" borderId="0" xfId="0" applyFont="1" applyProtection="1">
      <protection hidden="1"/>
    </xf>
    <xf numFmtId="0" fontId="3" fillId="0" borderId="16" xfId="0" applyFont="1" applyBorder="1" applyProtection="1">
      <protection hidden="1"/>
    </xf>
    <xf numFmtId="0" fontId="6" fillId="0" borderId="0" xfId="0" applyFont="1" applyAlignment="1" applyProtection="1">
      <alignment horizontal="left" wrapText="1"/>
      <protection hidden="1"/>
    </xf>
    <xf numFmtId="0" fontId="6" fillId="0" borderId="0" xfId="0" applyFont="1" applyAlignment="1" applyProtection="1">
      <alignment horizontal="left" vertical="center" wrapText="1"/>
      <protection hidden="1"/>
    </xf>
    <xf numFmtId="0" fontId="6" fillId="0" borderId="0" xfId="0" applyFont="1" applyAlignment="1" applyProtection="1">
      <alignment horizontal="center" wrapText="1"/>
      <protection hidden="1"/>
    </xf>
    <xf numFmtId="0" fontId="6" fillId="0" borderId="10" xfId="0" applyFont="1" applyBorder="1" applyAlignment="1" applyProtection="1">
      <alignment horizontal="left" wrapText="1"/>
      <protection hidden="1"/>
    </xf>
    <xf numFmtId="0" fontId="9" fillId="0" borderId="11" xfId="0" applyFont="1" applyBorder="1" applyAlignment="1" applyProtection="1">
      <alignment vertical="center"/>
      <protection hidden="1"/>
    </xf>
    <xf numFmtId="0" fontId="9" fillId="0" borderId="12" xfId="0" applyFont="1" applyBorder="1" applyAlignment="1" applyProtection="1">
      <alignment horizontal="left"/>
      <protection hidden="1"/>
    </xf>
    <xf numFmtId="0" fontId="7" fillId="0" borderId="0" xfId="0" applyFont="1" applyProtection="1">
      <protection hidden="1"/>
    </xf>
    <xf numFmtId="0" fontId="7" fillId="0" borderId="0" xfId="0" applyFont="1" applyAlignment="1" applyProtection="1">
      <alignment horizontal="left"/>
      <protection hidden="1"/>
    </xf>
    <xf numFmtId="0" fontId="9" fillId="0" borderId="0" xfId="0" applyFont="1" applyAlignment="1" applyProtection="1">
      <alignment horizontal="left"/>
      <protection hidden="1"/>
    </xf>
    <xf numFmtId="0" fontId="9" fillId="0" borderId="0" xfId="0" applyFont="1" applyProtection="1">
      <protection hidden="1"/>
    </xf>
    <xf numFmtId="0" fontId="9" fillId="0" borderId="16" xfId="0" applyFont="1" applyBorder="1" applyAlignment="1" applyProtection="1">
      <alignment vertical="center"/>
      <protection hidden="1"/>
    </xf>
    <xf numFmtId="0" fontId="13" fillId="0" borderId="0" xfId="0" applyFont="1" applyProtection="1">
      <protection hidden="1"/>
    </xf>
    <xf numFmtId="0" fontId="13" fillId="0" borderId="0" xfId="0" applyFont="1" applyAlignment="1" applyProtection="1">
      <alignment horizontal="center"/>
      <protection hidden="1"/>
    </xf>
    <xf numFmtId="0" fontId="9" fillId="0" borderId="0" xfId="0" applyFont="1" applyAlignment="1" applyProtection="1">
      <alignment wrapText="1"/>
      <protection hidden="1"/>
    </xf>
    <xf numFmtId="0" fontId="24" fillId="0" borderId="0" xfId="1" applyProtection="1">
      <protection hidden="1"/>
    </xf>
    <xf numFmtId="0" fontId="9" fillId="0" borderId="7" xfId="0" applyFont="1" applyBorder="1" applyAlignment="1" applyProtection="1">
      <alignment horizontal="left"/>
      <protection hidden="1"/>
    </xf>
    <xf numFmtId="0" fontId="9" fillId="0" borderId="7" xfId="0" applyFont="1" applyBorder="1" applyProtection="1">
      <protection hidden="1"/>
    </xf>
    <xf numFmtId="0" fontId="9" fillId="2" borderId="11" xfId="0" applyFont="1" applyFill="1" applyBorder="1" applyAlignment="1" applyProtection="1">
      <alignment vertical="center" shrinkToFit="1"/>
      <protection locked="0" hidden="1"/>
    </xf>
    <xf numFmtId="0" fontId="9" fillId="2" borderId="12" xfId="0" applyFont="1" applyFill="1" applyBorder="1" applyAlignment="1" applyProtection="1">
      <alignment horizontal="left" vertical="center" shrinkToFit="1"/>
      <protection locked="0" hidden="1"/>
    </xf>
    <xf numFmtId="0" fontId="9" fillId="2" borderId="12" xfId="0" applyFont="1" applyFill="1" applyBorder="1" applyAlignment="1" applyProtection="1">
      <alignment vertical="top" wrapText="1" shrinkToFit="1"/>
      <protection locked="0" hidden="1"/>
    </xf>
    <xf numFmtId="0" fontId="9" fillId="2" borderId="12" xfId="0" applyFont="1" applyFill="1" applyBorder="1" applyAlignment="1" applyProtection="1">
      <alignment vertical="center" shrinkToFit="1"/>
      <protection locked="0" hidden="1"/>
    </xf>
    <xf numFmtId="0" fontId="9" fillId="2" borderId="9" xfId="0" applyFont="1" applyFill="1" applyBorder="1" applyAlignment="1" applyProtection="1">
      <alignment vertical="center" shrinkToFit="1"/>
      <protection locked="0" hidden="1"/>
    </xf>
    <xf numFmtId="14" fontId="9" fillId="0" borderId="11" xfId="0" applyNumberFormat="1" applyFont="1" applyBorder="1" applyAlignment="1" applyProtection="1">
      <alignment horizontal="center" vertical="center" shrinkToFit="1"/>
      <protection locked="0" hidden="1"/>
    </xf>
    <xf numFmtId="14" fontId="9" fillId="0" borderId="12" xfId="0" applyNumberFormat="1" applyFont="1" applyBorder="1" applyAlignment="1" applyProtection="1">
      <alignment horizontal="center" vertical="center" shrinkToFit="1"/>
      <protection locked="0" hidden="1"/>
    </xf>
    <xf numFmtId="14" fontId="9" fillId="0" borderId="9" xfId="0" applyNumberFormat="1" applyFont="1" applyBorder="1" applyAlignment="1" applyProtection="1">
      <alignment horizontal="center" vertical="center" shrinkToFit="1"/>
      <protection locked="0" hidden="1"/>
    </xf>
    <xf numFmtId="1" fontId="3" fillId="0" borderId="0" xfId="0" applyNumberFormat="1" applyFont="1" applyAlignment="1" applyProtection="1">
      <alignment vertical="center" shrinkToFit="1"/>
      <protection locked="0" hidden="1"/>
    </xf>
    <xf numFmtId="1" fontId="3" fillId="0" borderId="0" xfId="0" applyNumberFormat="1" applyFont="1" applyAlignment="1" applyProtection="1">
      <alignment vertical="center" shrinkToFit="1"/>
      <protection hidden="1"/>
    </xf>
    <xf numFmtId="0" fontId="9" fillId="2" borderId="27" xfId="0" applyFont="1" applyFill="1" applyBorder="1" applyAlignment="1" applyProtection="1">
      <alignment vertical="center" shrinkToFit="1"/>
      <protection locked="0" hidden="1"/>
    </xf>
    <xf numFmtId="0" fontId="9" fillId="2" borderId="7" xfId="0" applyFont="1" applyFill="1" applyBorder="1" applyAlignment="1" applyProtection="1">
      <alignment horizontal="left" vertical="center" wrapText="1" shrinkToFit="1"/>
      <protection locked="0" hidden="1"/>
    </xf>
    <xf numFmtId="0" fontId="9" fillId="2" borderId="7" xfId="0" applyFont="1" applyFill="1" applyBorder="1" applyAlignment="1" applyProtection="1">
      <alignment horizontal="left" vertical="center" shrinkToFit="1"/>
      <protection locked="0" hidden="1"/>
    </xf>
    <xf numFmtId="0" fontId="9" fillId="2" borderId="7" xfId="0" applyFont="1" applyFill="1" applyBorder="1" applyAlignment="1" applyProtection="1">
      <alignment vertical="center" shrinkToFit="1"/>
      <protection locked="0" hidden="1"/>
    </xf>
    <xf numFmtId="0" fontId="9" fillId="2" borderId="7" xfId="0" applyFont="1" applyFill="1" applyBorder="1" applyAlignment="1" applyProtection="1">
      <alignment vertical="top" wrapText="1" shrinkToFit="1"/>
      <protection locked="0" hidden="1"/>
    </xf>
    <xf numFmtId="0" fontId="9" fillId="2" borderId="13" xfId="0" applyFont="1" applyFill="1" applyBorder="1" applyAlignment="1" applyProtection="1">
      <alignment vertical="center" shrinkToFit="1"/>
      <protection locked="0" hidden="1"/>
    </xf>
    <xf numFmtId="14" fontId="9" fillId="0" borderId="27" xfId="0" applyNumberFormat="1" applyFont="1" applyBorder="1" applyAlignment="1" applyProtection="1">
      <alignment horizontal="center" vertical="center" shrinkToFit="1"/>
      <protection locked="0" hidden="1"/>
    </xf>
    <xf numFmtId="14" fontId="9" fillId="0" borderId="7" xfId="0" applyNumberFormat="1" applyFont="1" applyBorder="1" applyAlignment="1" applyProtection="1">
      <alignment horizontal="center" vertical="center" shrinkToFit="1"/>
      <protection locked="0" hidden="1"/>
    </xf>
    <xf numFmtId="14" fontId="9" fillId="0" borderId="13" xfId="0" applyNumberFormat="1" applyFont="1" applyBorder="1" applyAlignment="1" applyProtection="1">
      <alignment horizontal="center" vertical="center" shrinkToFit="1"/>
      <protection locked="0" hidden="1"/>
    </xf>
    <xf numFmtId="14" fontId="3" fillId="0" borderId="0" xfId="0" applyNumberFormat="1" applyFont="1" applyAlignment="1" applyProtection="1">
      <alignment vertical="center" shrinkToFit="1"/>
      <protection locked="0" hidden="1"/>
    </xf>
    <xf numFmtId="14" fontId="3" fillId="0" borderId="0" xfId="0" applyNumberFormat="1" applyFont="1" applyAlignment="1" applyProtection="1">
      <alignment vertical="center" shrinkToFit="1"/>
      <protection hidden="1"/>
    </xf>
    <xf numFmtId="0" fontId="8" fillId="2" borderId="36" xfId="0" applyFont="1" applyFill="1" applyBorder="1" applyAlignment="1" applyProtection="1">
      <alignment vertical="center" textRotation="90"/>
      <protection hidden="1"/>
    </xf>
    <xf numFmtId="0" fontId="3" fillId="0" borderId="24" xfId="0" applyFont="1" applyBorder="1" applyProtection="1">
      <protection hidden="1"/>
    </xf>
    <xf numFmtId="0" fontId="8" fillId="0" borderId="0" xfId="0" applyFont="1" applyAlignment="1" applyProtection="1">
      <alignment vertical="center" textRotation="90"/>
      <protection hidden="1"/>
    </xf>
    <xf numFmtId="0" fontId="3" fillId="0" borderId="0" xfId="0" applyFont="1" applyAlignment="1" applyProtection="1">
      <alignment vertical="center"/>
      <protection hidden="1"/>
    </xf>
    <xf numFmtId="0" fontId="3" fillId="0" borderId="0" xfId="0" applyFont="1" applyAlignment="1" applyProtection="1">
      <alignment horizontal="center"/>
      <protection hidden="1"/>
    </xf>
    <xf numFmtId="0" fontId="3" fillId="0" borderId="10" xfId="0" applyFont="1" applyBorder="1" applyProtection="1">
      <protection hidden="1"/>
    </xf>
    <xf numFmtId="0" fontId="14" fillId="0" borderId="24" xfId="0" applyFont="1" applyBorder="1" applyProtection="1">
      <protection hidden="1"/>
    </xf>
    <xf numFmtId="0" fontId="13" fillId="0" borderId="25" xfId="0" applyFont="1" applyBorder="1" applyProtection="1">
      <protection hidden="1"/>
    </xf>
    <xf numFmtId="0" fontId="3" fillId="0" borderId="25" xfId="0" applyFont="1" applyBorder="1" applyProtection="1">
      <protection hidden="1"/>
    </xf>
    <xf numFmtId="0" fontId="3" fillId="0" borderId="25" xfId="0" applyFont="1" applyBorder="1" applyAlignment="1" applyProtection="1">
      <alignment vertical="center"/>
      <protection hidden="1"/>
    </xf>
    <xf numFmtId="0" fontId="3" fillId="0" borderId="25" xfId="0" applyFont="1" applyBorder="1" applyAlignment="1" applyProtection="1">
      <alignment horizontal="center"/>
      <protection hidden="1"/>
    </xf>
    <xf numFmtId="0" fontId="3" fillId="0" borderId="26" xfId="0" applyFont="1" applyBorder="1" applyProtection="1">
      <protection hidden="1"/>
    </xf>
    <xf numFmtId="0" fontId="3" fillId="8" borderId="15" xfId="0" applyFont="1" applyFill="1" applyBorder="1" applyAlignment="1" applyProtection="1">
      <alignment horizontal="center"/>
      <protection locked="0" hidden="1"/>
    </xf>
    <xf numFmtId="0" fontId="3" fillId="8" borderId="17" xfId="0" applyFont="1" applyFill="1" applyBorder="1" applyAlignment="1" applyProtection="1">
      <alignment horizontal="center"/>
      <protection locked="0" hidden="1"/>
    </xf>
    <xf numFmtId="0" fontId="3" fillId="8" borderId="34" xfId="0" applyFont="1" applyFill="1" applyBorder="1" applyAlignment="1" applyProtection="1">
      <alignment horizontal="center"/>
      <protection locked="0" hidden="1"/>
    </xf>
    <xf numFmtId="0" fontId="3" fillId="8" borderId="35" xfId="0" applyFont="1" applyFill="1" applyBorder="1" applyAlignment="1" applyProtection="1">
      <alignment horizontal="center"/>
      <protection locked="0" hidden="1"/>
    </xf>
    <xf numFmtId="0" fontId="22" fillId="2" borderId="12" xfId="0" applyFont="1" applyFill="1" applyBorder="1" applyAlignment="1" applyProtection="1">
      <alignment vertical="center" wrapText="1"/>
      <protection hidden="1"/>
    </xf>
    <xf numFmtId="0" fontId="22" fillId="2" borderId="0" xfId="0" applyFont="1" applyFill="1" applyAlignment="1" applyProtection="1">
      <alignment horizontal="left" vertical="center" wrapText="1"/>
      <protection hidden="1"/>
    </xf>
    <xf numFmtId="0" fontId="22" fillId="8" borderId="12" xfId="0" applyFont="1" applyFill="1" applyBorder="1" applyAlignment="1" applyProtection="1">
      <alignment horizontal="left" vertical="center" wrapText="1"/>
      <protection hidden="1"/>
    </xf>
    <xf numFmtId="0" fontId="22" fillId="8" borderId="12" xfId="0" applyFont="1" applyFill="1" applyBorder="1" applyAlignment="1" applyProtection="1">
      <alignment vertical="center" wrapText="1"/>
      <protection hidden="1"/>
    </xf>
    <xf numFmtId="0" fontId="22" fillId="2" borderId="0" xfId="0" applyFont="1" applyFill="1" applyAlignment="1" applyProtection="1">
      <alignment vertical="center" wrapText="1"/>
      <protection hidden="1"/>
    </xf>
    <xf numFmtId="0" fontId="22" fillId="8" borderId="0" xfId="0" applyFont="1" applyFill="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22" fillId="2" borderId="7" xfId="0" applyFont="1" applyFill="1" applyBorder="1" applyAlignment="1" applyProtection="1">
      <alignment vertical="center" wrapText="1"/>
      <protection hidden="1"/>
    </xf>
    <xf numFmtId="0" fontId="13" fillId="0" borderId="24" xfId="0" applyFont="1" applyBorder="1" applyProtection="1">
      <protection hidden="1"/>
    </xf>
    <xf numFmtId="0" fontId="13" fillId="0" borderId="26" xfId="0" applyFont="1" applyBorder="1" applyProtection="1">
      <protection hidden="1"/>
    </xf>
    <xf numFmtId="0" fontId="3" fillId="0" borderId="7" xfId="0" applyFont="1" applyBorder="1" applyProtection="1">
      <protection hidden="1"/>
    </xf>
    <xf numFmtId="14" fontId="3" fillId="2" borderId="0" xfId="0" applyNumberFormat="1" applyFont="1" applyFill="1" applyAlignment="1" applyProtection="1">
      <alignment horizontal="right"/>
      <protection hidden="1"/>
    </xf>
    <xf numFmtId="0" fontId="3" fillId="2" borderId="0" xfId="0" applyFont="1" applyFill="1" applyProtection="1">
      <protection hidden="1"/>
    </xf>
    <xf numFmtId="0" fontId="3" fillId="2" borderId="9" xfId="0" applyFont="1" applyFill="1" applyBorder="1" applyProtection="1">
      <protection hidden="1"/>
    </xf>
    <xf numFmtId="0" fontId="6" fillId="0" borderId="16" xfId="0" applyFont="1" applyBorder="1" applyProtection="1">
      <protection hidden="1"/>
    </xf>
    <xf numFmtId="0" fontId="3" fillId="8" borderId="12" xfId="0" applyFont="1" applyFill="1" applyBorder="1" applyAlignment="1" applyProtection="1">
      <alignment horizontal="right"/>
      <protection hidden="1"/>
    </xf>
    <xf numFmtId="0" fontId="3" fillId="8" borderId="12" xfId="0" applyFont="1" applyFill="1" applyBorder="1" applyAlignment="1" applyProtection="1">
      <alignment horizontal="center"/>
      <protection hidden="1"/>
    </xf>
    <xf numFmtId="0" fontId="3" fillId="8" borderId="0" xfId="0" applyFont="1" applyFill="1" applyProtection="1">
      <protection hidden="1"/>
    </xf>
    <xf numFmtId="0" fontId="3" fillId="8" borderId="0" xfId="0" applyFont="1" applyFill="1" applyAlignment="1" applyProtection="1">
      <alignment horizontal="right"/>
      <protection hidden="1"/>
    </xf>
    <xf numFmtId="0" fontId="3" fillId="8" borderId="0" xfId="0" applyFont="1" applyFill="1" applyAlignment="1" applyProtection="1">
      <alignment horizontal="left" indent="1"/>
      <protection hidden="1"/>
    </xf>
    <xf numFmtId="0" fontId="3" fillId="8" borderId="0" xfId="0" applyFont="1" applyFill="1" applyAlignment="1" applyProtection="1">
      <alignment horizontal="center"/>
      <protection hidden="1"/>
    </xf>
    <xf numFmtId="0" fontId="3" fillId="8" borderId="10" xfId="0" applyFont="1" applyFill="1" applyBorder="1" applyProtection="1">
      <protection hidden="1"/>
    </xf>
    <xf numFmtId="14" fontId="3" fillId="2" borderId="0" xfId="0" applyNumberFormat="1" applyFont="1" applyFill="1" applyAlignment="1" applyProtection="1">
      <alignment horizontal="left"/>
      <protection hidden="1"/>
    </xf>
    <xf numFmtId="0" fontId="3" fillId="2" borderId="10" xfId="0" applyFont="1" applyFill="1" applyBorder="1" applyProtection="1">
      <protection hidden="1"/>
    </xf>
    <xf numFmtId="0" fontId="3" fillId="0" borderId="17" xfId="0" applyFont="1" applyBorder="1" applyAlignment="1" applyProtection="1">
      <alignment horizontal="left"/>
      <protection hidden="1"/>
    </xf>
    <xf numFmtId="0" fontId="3" fillId="0" borderId="2" xfId="0" applyFont="1" applyBorder="1" applyAlignment="1" applyProtection="1">
      <alignment horizontal="left"/>
      <protection hidden="1"/>
    </xf>
    <xf numFmtId="0" fontId="3" fillId="2" borderId="2" xfId="0" applyFont="1" applyFill="1" applyBorder="1" applyProtection="1">
      <protection hidden="1"/>
    </xf>
    <xf numFmtId="0" fontId="3" fillId="2" borderId="28" xfId="0" applyFont="1" applyFill="1" applyBorder="1" applyProtection="1">
      <protection hidden="1"/>
    </xf>
    <xf numFmtId="0" fontId="6" fillId="0" borderId="17" xfId="0" applyFont="1" applyBorder="1" applyProtection="1">
      <protection hidden="1"/>
    </xf>
    <xf numFmtId="0" fontId="6" fillId="0" borderId="2" xfId="0" applyFont="1" applyBorder="1" applyProtection="1">
      <protection hidden="1"/>
    </xf>
    <xf numFmtId="0" fontId="3" fillId="8" borderId="2" xfId="0" applyFont="1" applyFill="1" applyBorder="1" applyAlignment="1" applyProtection="1">
      <alignment horizontal="right"/>
      <protection hidden="1"/>
    </xf>
    <xf numFmtId="0" fontId="3" fillId="8" borderId="2" xfId="0" applyFont="1" applyFill="1" applyBorder="1" applyAlignment="1" applyProtection="1">
      <alignment horizontal="center"/>
      <protection hidden="1"/>
    </xf>
    <xf numFmtId="0" fontId="3" fillId="8" borderId="2" xfId="0" applyFont="1" applyFill="1" applyBorder="1" applyProtection="1">
      <protection hidden="1"/>
    </xf>
    <xf numFmtId="0" fontId="3" fillId="8" borderId="28" xfId="0" applyFont="1" applyFill="1" applyBorder="1" applyProtection="1">
      <protection hidden="1"/>
    </xf>
    <xf numFmtId="0" fontId="3" fillId="0" borderId="29" xfId="0" applyFont="1" applyBorder="1" applyAlignment="1" applyProtection="1">
      <alignment horizontal="left"/>
      <protection hidden="1"/>
    </xf>
    <xf numFmtId="0" fontId="3" fillId="0" borderId="2" xfId="0" applyFont="1" applyBorder="1" applyProtection="1">
      <protection hidden="1"/>
    </xf>
    <xf numFmtId="0" fontId="3" fillId="0" borderId="17" xfId="0" applyFont="1" applyBorder="1" applyProtection="1">
      <protection hidden="1"/>
    </xf>
    <xf numFmtId="0" fontId="3" fillId="0" borderId="29" xfId="0" applyFont="1" applyBorder="1" applyProtection="1">
      <protection hidden="1"/>
    </xf>
    <xf numFmtId="0" fontId="3" fillId="0" borderId="2" xfId="0" applyFont="1" applyBorder="1" applyAlignment="1" applyProtection="1">
      <alignment vertical="center"/>
      <protection hidden="1"/>
    </xf>
    <xf numFmtId="0" fontId="3" fillId="0" borderId="35" xfId="0" applyFont="1" applyBorder="1" applyAlignment="1" applyProtection="1">
      <alignment horizontal="left"/>
      <protection hidden="1"/>
    </xf>
    <xf numFmtId="0" fontId="3" fillId="0" borderId="39" xfId="0" applyFont="1" applyBorder="1" applyAlignment="1" applyProtection="1">
      <alignment horizontal="left"/>
      <protection hidden="1"/>
    </xf>
    <xf numFmtId="0" fontId="3" fillId="0" borderId="35" xfId="0" applyFont="1" applyBorder="1" applyProtection="1">
      <protection hidden="1"/>
    </xf>
    <xf numFmtId="0" fontId="3" fillId="0" borderId="39" xfId="0" applyFont="1" applyBorder="1" applyProtection="1">
      <protection hidden="1"/>
    </xf>
    <xf numFmtId="0" fontId="4" fillId="0" borderId="9" xfId="0" applyFont="1" applyBorder="1" applyAlignment="1" applyProtection="1">
      <alignment horizontal="centerContinuous" wrapText="1"/>
      <protection hidden="1"/>
    </xf>
    <xf numFmtId="0" fontId="4" fillId="0" borderId="12" xfId="0" applyFont="1" applyBorder="1" applyAlignment="1" applyProtection="1">
      <alignment horizontal="centerContinuous" wrapText="1"/>
      <protection hidden="1"/>
    </xf>
    <xf numFmtId="0" fontId="4" fillId="0" borderId="12" xfId="0" applyFont="1" applyBorder="1" applyAlignment="1" applyProtection="1">
      <alignment horizontal="center" wrapText="1"/>
      <protection hidden="1"/>
    </xf>
    <xf numFmtId="0" fontId="6" fillId="0" borderId="7" xfId="0" applyFont="1" applyBorder="1" applyAlignment="1" applyProtection="1">
      <alignment horizontal="centerContinuous" wrapText="1"/>
      <protection hidden="1"/>
    </xf>
    <xf numFmtId="0" fontId="6" fillId="0" borderId="7" xfId="0" applyFont="1" applyBorder="1" applyAlignment="1" applyProtection="1">
      <alignment horizontal="centerContinuous" vertical="center" wrapText="1"/>
      <protection hidden="1"/>
    </xf>
    <xf numFmtId="0" fontId="6" fillId="0" borderId="7" xfId="0" applyFont="1" applyBorder="1" applyAlignment="1" applyProtection="1">
      <alignment horizontal="center" wrapText="1"/>
      <protection hidden="1"/>
    </xf>
    <xf numFmtId="0" fontId="6" fillId="0" borderId="13" xfId="0" applyFont="1" applyBorder="1" applyAlignment="1" applyProtection="1">
      <alignment horizontal="centerContinuous" wrapText="1"/>
      <protection hidden="1"/>
    </xf>
    <xf numFmtId="0" fontId="9" fillId="0" borderId="0" xfId="0" applyFont="1" applyAlignment="1" applyProtection="1">
      <alignment horizontal="center"/>
      <protection hidden="1"/>
    </xf>
    <xf numFmtId="0" fontId="10" fillId="0" borderId="0" xfId="0" applyFont="1" applyAlignment="1" applyProtection="1">
      <alignment vertical="center" shrinkToFit="1"/>
      <protection hidden="1"/>
    </xf>
    <xf numFmtId="0" fontId="10" fillId="0" borderId="0" xfId="0" applyFont="1" applyAlignment="1" applyProtection="1">
      <alignment horizontal="left" vertical="center" shrinkToFit="1"/>
      <protection hidden="1"/>
    </xf>
    <xf numFmtId="0" fontId="19" fillId="0" borderId="0" xfId="0" applyFont="1" applyAlignment="1" applyProtection="1">
      <alignment vertical="center" shrinkToFit="1"/>
      <protection hidden="1"/>
    </xf>
    <xf numFmtId="0" fontId="9" fillId="0" borderId="0" xfId="0" applyFont="1" applyAlignment="1" applyProtection="1">
      <alignment horizontal="left" vertical="center" shrinkToFit="1"/>
      <protection hidden="1"/>
    </xf>
    <xf numFmtId="0" fontId="17" fillId="0" borderId="0" xfId="0" applyFont="1" applyProtection="1">
      <protection hidden="1"/>
    </xf>
    <xf numFmtId="0" fontId="17" fillId="0" borderId="0" xfId="0" applyFont="1" applyAlignment="1" applyProtection="1">
      <alignment horizontal="left"/>
      <protection hidden="1"/>
    </xf>
    <xf numFmtId="0" fontId="16" fillId="0" borderId="25" xfId="0" applyFont="1" applyBorder="1" applyAlignment="1" applyProtection="1">
      <alignment horizontal="center" vertical="center" shrinkToFit="1"/>
      <protection hidden="1"/>
    </xf>
    <xf numFmtId="0" fontId="10" fillId="0" borderId="25" xfId="0" applyFont="1" applyBorder="1" applyAlignment="1" applyProtection="1">
      <alignment horizontal="center" vertical="center" shrinkToFit="1"/>
      <protection hidden="1"/>
    </xf>
    <xf numFmtId="0" fontId="10" fillId="0" borderId="26" xfId="0" applyFont="1" applyBorder="1" applyAlignment="1" applyProtection="1">
      <alignment horizontal="center" vertical="center" shrinkToFit="1"/>
      <protection hidden="1"/>
    </xf>
    <xf numFmtId="0" fontId="15" fillId="0" borderId="11" xfId="0" applyFont="1" applyBorder="1" applyAlignment="1" applyProtection="1">
      <alignment horizontal="center" vertical="center" shrinkToFit="1"/>
      <protection hidden="1"/>
    </xf>
    <xf numFmtId="0" fontId="15" fillId="0" borderId="12" xfId="0" applyFont="1" applyBorder="1" applyAlignment="1" applyProtection="1">
      <alignment horizontal="center" vertical="center" shrinkToFit="1"/>
      <protection hidden="1"/>
    </xf>
    <xf numFmtId="0" fontId="15" fillId="0" borderId="12" xfId="0" applyFont="1" applyBorder="1" applyAlignment="1" applyProtection="1">
      <alignment horizontal="left" vertical="center" shrinkToFit="1"/>
      <protection locked="0" hidden="1"/>
    </xf>
    <xf numFmtId="0" fontId="15" fillId="0" borderId="46" xfId="0" applyFont="1" applyBorder="1" applyAlignment="1" applyProtection="1">
      <alignment vertical="center" shrinkToFit="1"/>
      <protection locked="0" hidden="1"/>
    </xf>
    <xf numFmtId="0" fontId="21" fillId="0" borderId="0" xfId="0" applyFont="1" applyProtection="1">
      <protection hidden="1"/>
    </xf>
    <xf numFmtId="0" fontId="9" fillId="0" borderId="68" xfId="0" applyFont="1" applyBorder="1" applyAlignment="1" applyProtection="1">
      <alignment horizontal="center" vertical="center" shrinkToFit="1"/>
      <protection hidden="1"/>
    </xf>
    <xf numFmtId="0" fontId="9" fillId="0" borderId="12" xfId="0" applyFont="1" applyBorder="1" applyAlignment="1" applyProtection="1">
      <alignment horizontal="center" vertical="center" wrapText="1" shrinkToFit="1"/>
      <protection hidden="1"/>
    </xf>
    <xf numFmtId="0" fontId="9" fillId="0" borderId="48" xfId="0" applyFont="1" applyBorder="1" applyAlignment="1" applyProtection="1">
      <alignment vertical="center" shrinkToFit="1"/>
      <protection hidden="1"/>
    </xf>
    <xf numFmtId="0" fontId="3" fillId="0" borderId="0" xfId="0" applyFont="1" applyAlignment="1" applyProtection="1">
      <alignment vertical="top"/>
      <protection hidden="1"/>
    </xf>
    <xf numFmtId="0" fontId="21" fillId="0" borderId="0" xfId="0" applyFont="1" applyAlignment="1" applyProtection="1">
      <alignment vertical="top"/>
      <protection hidden="1"/>
    </xf>
    <xf numFmtId="0" fontId="6" fillId="0" borderId="0" xfId="0" applyFont="1" applyAlignment="1" applyProtection="1">
      <alignment vertical="top"/>
      <protection hidden="1"/>
    </xf>
    <xf numFmtId="0" fontId="9" fillId="0" borderId="82" xfId="0" applyFont="1" applyBorder="1" applyAlignment="1" applyProtection="1">
      <alignment horizontal="center" vertical="center" shrinkToFit="1"/>
      <protection hidden="1"/>
    </xf>
    <xf numFmtId="0" fontId="9" fillId="0" borderId="7" xfId="0" applyFont="1" applyBorder="1" applyAlignment="1" applyProtection="1">
      <alignment horizontal="center" vertical="center" wrapText="1" shrinkToFit="1"/>
      <protection hidden="1"/>
    </xf>
    <xf numFmtId="0" fontId="9" fillId="0" borderId="87" xfId="0" applyFont="1" applyBorder="1" applyAlignment="1" applyProtection="1">
      <alignment horizontal="center" vertical="center" shrinkToFit="1"/>
      <protection hidden="1"/>
    </xf>
    <xf numFmtId="0" fontId="9" fillId="0" borderId="84" xfId="0" applyFont="1" applyBorder="1" applyAlignment="1" applyProtection="1">
      <alignment horizontal="center" vertical="center" shrinkToFit="1"/>
      <protection hidden="1"/>
    </xf>
    <xf numFmtId="0" fontId="9" fillId="0" borderId="46" xfId="0" applyFont="1" applyBorder="1" applyAlignment="1" applyProtection="1">
      <alignment horizontal="center" vertical="center" shrinkToFit="1"/>
      <protection hidden="1"/>
    </xf>
    <xf numFmtId="0" fontId="9" fillId="0" borderId="88" xfId="0" applyFont="1" applyBorder="1" applyAlignment="1" applyProtection="1">
      <alignment horizontal="center" vertical="center" shrinkToFit="1"/>
      <protection hidden="1"/>
    </xf>
    <xf numFmtId="0" fontId="3" fillId="0" borderId="81" xfId="0" applyFont="1" applyBorder="1" applyAlignment="1" applyProtection="1">
      <alignment vertical="top"/>
      <protection hidden="1"/>
    </xf>
    <xf numFmtId="0" fontId="3" fillId="0" borderId="0" xfId="0" applyFont="1" applyAlignment="1" applyProtection="1">
      <alignment horizontal="left" vertical="top" wrapText="1"/>
      <protection hidden="1"/>
    </xf>
    <xf numFmtId="0" fontId="8" fillId="2" borderId="36" xfId="0" applyFont="1" applyFill="1" applyBorder="1" applyAlignment="1" applyProtection="1">
      <alignment horizontal="right" vertical="top" textRotation="90"/>
      <protection hidden="1"/>
    </xf>
    <xf numFmtId="164" fontId="6" fillId="0" borderId="0" xfId="0" applyNumberFormat="1" applyFont="1" applyAlignment="1" applyProtection="1">
      <alignment vertical="top"/>
      <protection hidden="1"/>
    </xf>
    <xf numFmtId="0" fontId="8" fillId="2" borderId="36" xfId="0" applyFont="1" applyFill="1" applyBorder="1" applyAlignment="1" applyProtection="1">
      <alignment horizontal="center" vertical="center" textRotation="90"/>
      <protection hidden="1"/>
    </xf>
    <xf numFmtId="0" fontId="8" fillId="2" borderId="66" xfId="0" applyFont="1" applyFill="1" applyBorder="1" applyAlignment="1" applyProtection="1">
      <alignment horizontal="center" vertical="center" textRotation="90"/>
      <protection hidden="1"/>
    </xf>
    <xf numFmtId="0" fontId="12" fillId="8" borderId="53" xfId="0" applyFont="1" applyFill="1" applyBorder="1" applyAlignment="1" applyProtection="1">
      <alignment horizontal="left" vertical="center" wrapText="1"/>
      <protection hidden="1"/>
    </xf>
    <xf numFmtId="0" fontId="12" fillId="8" borderId="53" xfId="0" applyFont="1" applyFill="1" applyBorder="1" applyAlignment="1" applyProtection="1">
      <alignment horizontal="center" vertical="center" wrapText="1"/>
      <protection hidden="1"/>
    </xf>
    <xf numFmtId="0" fontId="12" fillId="8" borderId="54" xfId="0" applyFont="1" applyFill="1" applyBorder="1" applyAlignment="1" applyProtection="1">
      <alignment horizontal="left" vertical="center" wrapText="1"/>
      <protection hidden="1"/>
    </xf>
    <xf numFmtId="49" fontId="34" fillId="0" borderId="44" xfId="0" applyNumberFormat="1" applyFont="1" applyBorder="1" applyAlignment="1" applyProtection="1">
      <alignment horizontal="center" vertical="top"/>
      <protection locked="0"/>
    </xf>
    <xf numFmtId="49" fontId="34" fillId="0" borderId="45" xfId="0" applyNumberFormat="1" applyFont="1" applyBorder="1" applyAlignment="1" applyProtection="1">
      <alignment horizontal="center" vertical="top"/>
      <protection locked="0"/>
    </xf>
    <xf numFmtId="49" fontId="34" fillId="0" borderId="73" xfId="0" applyNumberFormat="1" applyFont="1" applyBorder="1" applyAlignment="1" applyProtection="1">
      <alignment horizontal="center" vertical="top"/>
      <protection locked="0"/>
    </xf>
    <xf numFmtId="0" fontId="10" fillId="8" borderId="19" xfId="0" applyFont="1" applyFill="1" applyBorder="1" applyAlignment="1" applyProtection="1">
      <alignment horizontal="center" vertical="center"/>
      <protection locked="0"/>
    </xf>
    <xf numFmtId="0" fontId="3" fillId="2" borderId="15" xfId="0" applyFont="1" applyFill="1" applyBorder="1" applyAlignment="1" applyProtection="1">
      <alignment horizontal="center"/>
      <protection locked="0"/>
    </xf>
    <xf numFmtId="0" fontId="3" fillId="2" borderId="17" xfId="0" applyFont="1" applyFill="1" applyBorder="1" applyAlignment="1" applyProtection="1">
      <alignment horizontal="center"/>
      <protection locked="0"/>
    </xf>
    <xf numFmtId="0" fontId="3" fillId="2" borderId="34" xfId="0" applyFont="1" applyFill="1" applyBorder="1" applyAlignment="1" applyProtection="1">
      <alignment horizontal="center"/>
      <protection locked="0"/>
    </xf>
    <xf numFmtId="0" fontId="3" fillId="2" borderId="35" xfId="0" applyFont="1" applyFill="1" applyBorder="1" applyAlignment="1" applyProtection="1">
      <alignment horizontal="center"/>
      <protection locked="0"/>
    </xf>
    <xf numFmtId="0" fontId="0" fillId="2" borderId="19" xfId="0" applyFill="1" applyBorder="1" applyProtection="1">
      <protection locked="0"/>
    </xf>
    <xf numFmtId="0" fontId="0" fillId="2" borderId="19" xfId="0" applyFill="1" applyBorder="1" applyAlignment="1" applyProtection="1">
      <alignment horizontal="right"/>
      <protection locked="0"/>
    </xf>
    <xf numFmtId="14" fontId="0" fillId="2" borderId="19" xfId="0" applyNumberFormat="1" applyFill="1" applyBorder="1" applyProtection="1">
      <protection locked="0"/>
    </xf>
    <xf numFmtId="0" fontId="0" fillId="2" borderId="22" xfId="0" applyFill="1" applyBorder="1" applyProtection="1">
      <protection locked="0"/>
    </xf>
    <xf numFmtId="0" fontId="0" fillId="2" borderId="69" xfId="0" applyFill="1" applyBorder="1" applyProtection="1">
      <protection locked="0"/>
    </xf>
    <xf numFmtId="0" fontId="0" fillId="2" borderId="69" xfId="0" applyFill="1" applyBorder="1" applyAlignment="1" applyProtection="1">
      <alignment horizontal="right"/>
      <protection locked="0"/>
    </xf>
    <xf numFmtId="14" fontId="0" fillId="2" borderId="69" xfId="0" applyNumberFormat="1" applyFill="1" applyBorder="1" applyProtection="1">
      <protection locked="0"/>
    </xf>
    <xf numFmtId="0" fontId="0" fillId="2" borderId="76" xfId="0" applyFill="1" applyBorder="1" applyProtection="1">
      <protection locked="0"/>
    </xf>
    <xf numFmtId="0" fontId="6" fillId="0" borderId="16" xfId="0" applyFont="1" applyBorder="1" applyAlignment="1" applyProtection="1">
      <alignment horizontal="center" wrapText="1"/>
      <protection hidden="1"/>
    </xf>
    <xf numFmtId="0" fontId="4" fillId="0" borderId="0" xfId="0" applyFont="1" applyAlignment="1" applyProtection="1">
      <alignment horizontal="centerContinuous" vertical="center" wrapText="1"/>
      <protection hidden="1"/>
    </xf>
    <xf numFmtId="0" fontId="35" fillId="0" borderId="0" xfId="0" applyFont="1"/>
    <xf numFmtId="0" fontId="13" fillId="0" borderId="10" xfId="0" applyFont="1" applyBorder="1" applyAlignment="1" applyProtection="1">
      <alignment horizontal="centerContinuous" vertical="center" wrapText="1"/>
      <protection hidden="1"/>
    </xf>
    <xf numFmtId="0" fontId="9" fillId="2" borderId="7" xfId="0" applyFont="1" applyFill="1" applyBorder="1" applyAlignment="1" applyProtection="1">
      <alignment horizontal="left" vertical="center" wrapText="1" shrinkToFit="1"/>
      <protection hidden="1"/>
    </xf>
    <xf numFmtId="0" fontId="20" fillId="2" borderId="0" xfId="0" applyFont="1" applyFill="1" applyAlignment="1" applyProtection="1">
      <alignment horizontal="center" vertical="center" textRotation="90"/>
      <protection hidden="1"/>
    </xf>
    <xf numFmtId="0" fontId="16" fillId="0" borderId="7" xfId="0" applyFont="1" applyBorder="1" applyAlignment="1" applyProtection="1">
      <alignment vertical="center" shrinkToFit="1"/>
      <protection hidden="1"/>
    </xf>
    <xf numFmtId="0" fontId="16" fillId="0" borderId="12" xfId="0" applyFont="1" applyBorder="1" applyAlignment="1" applyProtection="1">
      <alignment vertical="center" shrinkToFit="1"/>
      <protection hidden="1"/>
    </xf>
    <xf numFmtId="0" fontId="16" fillId="0" borderId="9" xfId="0" applyFont="1" applyBorder="1" applyAlignment="1" applyProtection="1">
      <alignment vertical="center" shrinkToFit="1"/>
      <protection hidden="1"/>
    </xf>
    <xf numFmtId="0" fontId="16" fillId="0" borderId="13" xfId="0" applyFont="1" applyBorder="1" applyAlignment="1" applyProtection="1">
      <alignment vertical="center" shrinkToFit="1"/>
      <protection hidden="1"/>
    </xf>
    <xf numFmtId="0" fontId="39" fillId="0" borderId="0" xfId="0" applyFont="1"/>
    <xf numFmtId="0" fontId="36" fillId="2" borderId="0" xfId="0" applyFont="1" applyFill="1"/>
    <xf numFmtId="0" fontId="36" fillId="2" borderId="10" xfId="0" applyFont="1" applyFill="1" applyBorder="1"/>
    <xf numFmtId="0" fontId="36" fillId="2" borderId="0" xfId="0" applyFont="1" applyFill="1" applyAlignment="1">
      <alignment horizontal="center"/>
    </xf>
    <xf numFmtId="0" fontId="0" fillId="2" borderId="0" xfId="0" applyFill="1"/>
    <xf numFmtId="0" fontId="36" fillId="2" borderId="0" xfId="0" applyFont="1" applyFill="1" applyAlignment="1">
      <alignment horizontal="right"/>
    </xf>
    <xf numFmtId="0" fontId="20" fillId="2" borderId="12" xfId="0" applyFont="1" applyFill="1" applyBorder="1" applyAlignment="1" applyProtection="1">
      <alignment horizontal="center" vertical="center" textRotation="90"/>
      <protection hidden="1"/>
    </xf>
    <xf numFmtId="0" fontId="20" fillId="2" borderId="7" xfId="0" applyFont="1" applyFill="1" applyBorder="1" applyAlignment="1" applyProtection="1">
      <alignment horizontal="center" vertical="center" textRotation="90"/>
      <protection hidden="1"/>
    </xf>
    <xf numFmtId="0" fontId="16" fillId="2" borderId="0" xfId="0" applyFont="1" applyFill="1" applyAlignment="1" applyProtection="1">
      <alignment vertical="center" shrinkToFit="1"/>
      <protection hidden="1"/>
    </xf>
    <xf numFmtId="0" fontId="16" fillId="2" borderId="10" xfId="0" applyFont="1" applyFill="1" applyBorder="1" applyAlignment="1" applyProtection="1">
      <alignment vertical="center" shrinkToFit="1"/>
      <protection hidden="1"/>
    </xf>
    <xf numFmtId="0" fontId="37" fillId="2" borderId="0" xfId="0" applyFont="1" applyFill="1" applyProtection="1">
      <protection hidden="1"/>
    </xf>
    <xf numFmtId="0" fontId="36" fillId="2" borderId="0" xfId="0" applyFont="1" applyFill="1" applyProtection="1">
      <protection hidden="1"/>
    </xf>
    <xf numFmtId="0" fontId="36" fillId="2" borderId="0" xfId="0" applyFont="1" applyFill="1" applyAlignment="1" applyProtection="1">
      <alignment horizontal="center"/>
      <protection hidden="1"/>
    </xf>
    <xf numFmtId="0" fontId="38" fillId="2" borderId="0" xfId="0" applyFont="1" applyFill="1" applyProtection="1">
      <protection hidden="1"/>
    </xf>
    <xf numFmtId="0" fontId="18" fillId="2" borderId="0" xfId="0" applyFont="1" applyFill="1" applyProtection="1">
      <protection hidden="1"/>
    </xf>
    <xf numFmtId="0" fontId="0" fillId="2" borderId="0" xfId="0" applyFill="1" applyProtection="1">
      <protection hidden="1"/>
    </xf>
    <xf numFmtId="0" fontId="0" fillId="2" borderId="7" xfId="0" applyFill="1" applyBorder="1" applyProtection="1">
      <protection hidden="1"/>
    </xf>
    <xf numFmtId="0" fontId="36" fillId="2" borderId="10" xfId="0" applyFont="1" applyFill="1" applyBorder="1" applyProtection="1">
      <protection hidden="1"/>
    </xf>
    <xf numFmtId="0" fontId="0" fillId="2" borderId="10" xfId="0" applyFill="1" applyBorder="1" applyProtection="1">
      <protection hidden="1"/>
    </xf>
    <xf numFmtId="0" fontId="0" fillId="2" borderId="13" xfId="0" applyFill="1" applyBorder="1" applyProtection="1">
      <protection hidden="1"/>
    </xf>
    <xf numFmtId="0" fontId="40" fillId="0" borderId="0" xfId="0" applyFont="1"/>
    <xf numFmtId="0" fontId="0" fillId="9" borderId="0" xfId="0" applyFill="1" applyProtection="1"/>
    <xf numFmtId="0" fontId="18" fillId="0" borderId="0" xfId="0" applyFont="1" applyFill="1" applyProtection="1"/>
    <xf numFmtId="0" fontId="0" fillId="9" borderId="0" xfId="0" applyFill="1" applyAlignment="1" applyProtection="1">
      <alignment wrapText="1"/>
    </xf>
    <xf numFmtId="0" fontId="41" fillId="0" borderId="0" xfId="2" applyFont="1" applyFill="1" applyProtection="1"/>
    <xf numFmtId="0" fontId="0" fillId="0" borderId="0" xfId="0" applyProtection="1"/>
    <xf numFmtId="0" fontId="27" fillId="4" borderId="79" xfId="0" applyFont="1" applyFill="1" applyBorder="1" applyProtection="1"/>
    <xf numFmtId="0" fontId="23" fillId="4" borderId="0" xfId="0" applyFont="1" applyFill="1" applyAlignment="1" applyProtection="1">
      <alignment wrapText="1"/>
    </xf>
    <xf numFmtId="0" fontId="2" fillId="0" borderId="0" xfId="0" applyFont="1" applyAlignment="1" applyProtection="1">
      <alignment wrapText="1"/>
    </xf>
    <xf numFmtId="0" fontId="30" fillId="9" borderId="0" xfId="0" applyFont="1" applyFill="1" applyAlignment="1" applyProtection="1">
      <alignment wrapText="1"/>
    </xf>
    <xf numFmtId="0" fontId="30" fillId="0" borderId="0" xfId="0" applyFont="1" applyAlignment="1" applyProtection="1">
      <alignment wrapText="1"/>
    </xf>
    <xf numFmtId="0" fontId="31" fillId="0" borderId="0" xfId="0" applyFont="1" applyProtection="1"/>
    <xf numFmtId="0" fontId="11" fillId="2" borderId="43" xfId="0" applyFont="1" applyFill="1" applyBorder="1" applyAlignment="1" applyProtection="1">
      <alignment vertical="top"/>
      <protection locked="0"/>
    </xf>
    <xf numFmtId="0" fontId="11" fillId="2" borderId="43" xfId="0" applyFont="1" applyFill="1" applyBorder="1" applyAlignment="1" applyProtection="1">
      <alignment vertical="top"/>
      <protection locked="0" hidden="1"/>
    </xf>
    <xf numFmtId="0" fontId="11" fillId="2" borderId="43" xfId="0" applyFont="1" applyFill="1" applyBorder="1" applyAlignment="1" applyProtection="1">
      <alignment vertical="top" wrapText="1"/>
      <protection locked="0"/>
    </xf>
    <xf numFmtId="0" fontId="11" fillId="2" borderId="29" xfId="0" applyFont="1" applyFill="1" applyBorder="1" applyAlignment="1" applyProtection="1">
      <alignment vertical="top"/>
      <protection locked="0"/>
    </xf>
    <xf numFmtId="0" fontId="11" fillId="0" borderId="86" xfId="0" applyFont="1" applyBorder="1" applyAlignment="1" applyProtection="1">
      <alignment vertical="top"/>
      <protection hidden="1"/>
    </xf>
    <xf numFmtId="0" fontId="11" fillId="2" borderId="77" xfId="0" applyFont="1" applyFill="1" applyBorder="1" applyAlignment="1" applyProtection="1">
      <alignment vertical="top"/>
      <protection hidden="1"/>
    </xf>
    <xf numFmtId="0" fontId="11" fillId="2" borderId="43" xfId="0" applyFont="1" applyFill="1" applyBorder="1" applyAlignment="1" applyProtection="1">
      <alignment vertical="top"/>
      <protection hidden="1"/>
    </xf>
    <xf numFmtId="0" fontId="11" fillId="2" borderId="43" xfId="0" applyFont="1" applyFill="1" applyBorder="1" applyAlignment="1" applyProtection="1">
      <alignment horizontal="left" vertical="top"/>
      <protection locked="0" hidden="1"/>
    </xf>
    <xf numFmtId="0" fontId="42" fillId="7" borderId="41" xfId="0" applyFont="1" applyFill="1" applyBorder="1" applyAlignment="1" applyProtection="1">
      <alignment vertical="center" textRotation="90"/>
      <protection hidden="1"/>
    </xf>
    <xf numFmtId="0" fontId="11" fillId="8" borderId="77" xfId="0" applyFont="1" applyFill="1" applyBorder="1" applyAlignment="1" applyProtection="1">
      <alignment vertical="center"/>
      <protection locked="0"/>
    </xf>
    <xf numFmtId="0" fontId="11" fillId="8" borderId="43" xfId="0" applyFont="1" applyFill="1" applyBorder="1" applyAlignment="1" applyProtection="1">
      <alignment vertical="center"/>
      <protection locked="0"/>
    </xf>
    <xf numFmtId="0" fontId="26" fillId="8" borderId="19" xfId="0" applyFont="1" applyFill="1" applyBorder="1" applyAlignment="1" applyProtection="1">
      <alignment vertical="center"/>
      <protection hidden="1"/>
    </xf>
    <xf numFmtId="0" fontId="26" fillId="8" borderId="22" xfId="0" applyFont="1" applyFill="1" applyBorder="1" applyAlignment="1" applyProtection="1">
      <alignment vertical="center"/>
      <protection hidden="1"/>
    </xf>
    <xf numFmtId="0" fontId="11" fillId="8" borderId="2" xfId="0" applyFont="1" applyFill="1" applyBorder="1" applyAlignment="1" applyProtection="1">
      <alignment horizontal="left" vertical="top"/>
      <protection locked="0" hidden="1"/>
    </xf>
    <xf numFmtId="0" fontId="11" fillId="2" borderId="3" xfId="0" applyFont="1" applyFill="1" applyBorder="1" applyAlignment="1" applyProtection="1">
      <alignment horizontal="left" vertical="top" wrapText="1" shrinkToFit="1"/>
      <protection locked="0"/>
    </xf>
    <xf numFmtId="0" fontId="11" fillId="2" borderId="31" xfId="0" applyFont="1" applyFill="1" applyBorder="1" applyAlignment="1" applyProtection="1">
      <alignment horizontal="left" vertical="top" wrapText="1" shrinkToFit="1"/>
      <protection locked="0"/>
    </xf>
    <xf numFmtId="0" fontId="11" fillId="2" borderId="19" xfId="0" applyFont="1" applyFill="1" applyBorder="1" applyAlignment="1" applyProtection="1">
      <alignment vertical="top"/>
      <protection locked="0"/>
    </xf>
    <xf numFmtId="0" fontId="11" fillId="2" borderId="19" xfId="0" applyFont="1" applyFill="1" applyBorder="1" applyAlignment="1" applyProtection="1">
      <alignment vertical="top"/>
      <protection locked="0" hidden="1"/>
    </xf>
    <xf numFmtId="0" fontId="11" fillId="2" borderId="3" xfId="0" applyFont="1" applyFill="1" applyBorder="1" applyAlignment="1" applyProtection="1">
      <alignment vertical="top"/>
      <protection locked="0"/>
    </xf>
    <xf numFmtId="0" fontId="11" fillId="0" borderId="50" xfId="0" applyFont="1" applyBorder="1" applyAlignment="1" applyProtection="1">
      <alignment vertical="top"/>
      <protection hidden="1"/>
    </xf>
    <xf numFmtId="0" fontId="11" fillId="2" borderId="31" xfId="0" applyFont="1" applyFill="1" applyBorder="1" applyAlignment="1" applyProtection="1">
      <alignment vertical="top"/>
      <protection hidden="1"/>
    </xf>
    <xf numFmtId="0" fontId="11" fillId="2" borderId="19" xfId="0" applyFont="1" applyFill="1" applyBorder="1" applyAlignment="1" applyProtection="1">
      <alignment vertical="top"/>
      <protection hidden="1"/>
    </xf>
    <xf numFmtId="0" fontId="11" fillId="2" borderId="19" xfId="0" applyFont="1" applyFill="1" applyBorder="1" applyAlignment="1" applyProtection="1">
      <alignment horizontal="left" vertical="top"/>
      <protection locked="0" hidden="1"/>
    </xf>
    <xf numFmtId="0" fontId="11" fillId="8" borderId="45" xfId="0" applyFont="1" applyFill="1" applyBorder="1" applyAlignment="1" applyProtection="1">
      <alignment vertical="center"/>
      <protection locked="0"/>
    </xf>
    <xf numFmtId="0" fontId="11" fillId="8" borderId="19" xfId="0" applyFont="1" applyFill="1" applyBorder="1" applyAlignment="1" applyProtection="1">
      <alignment vertical="center"/>
      <protection locked="0"/>
    </xf>
    <xf numFmtId="0" fontId="11" fillId="8" borderId="30" xfId="0" applyFont="1" applyFill="1" applyBorder="1" applyAlignment="1" applyProtection="1">
      <alignment horizontal="left" vertical="top"/>
      <protection locked="0" hidden="1"/>
    </xf>
    <xf numFmtId="0" fontId="11" fillId="2" borderId="60" xfId="0" applyFont="1" applyFill="1" applyBorder="1" applyAlignment="1" applyProtection="1">
      <alignment vertical="top"/>
      <protection locked="0" hidden="1"/>
    </xf>
    <xf numFmtId="0" fontId="11" fillId="0" borderId="61" xfId="0" applyFont="1" applyBorder="1" applyAlignment="1" applyProtection="1">
      <alignment vertical="top"/>
      <protection hidden="1"/>
    </xf>
    <xf numFmtId="0" fontId="11" fillId="2" borderId="23" xfId="0" applyFont="1" applyFill="1" applyBorder="1" applyAlignment="1" applyProtection="1">
      <alignment horizontal="left" vertical="top" wrapText="1" shrinkToFit="1"/>
      <protection locked="0"/>
    </xf>
    <xf numFmtId="0" fontId="11" fillId="2" borderId="74" xfId="0" applyFont="1" applyFill="1" applyBorder="1" applyAlignment="1" applyProtection="1">
      <alignment horizontal="left" vertical="top" wrapText="1" shrinkToFit="1"/>
      <protection locked="0"/>
    </xf>
    <xf numFmtId="0" fontId="11" fillId="2" borderId="69" xfId="0" applyFont="1" applyFill="1" applyBorder="1" applyAlignment="1" applyProtection="1">
      <alignment vertical="top"/>
      <protection locked="0"/>
    </xf>
    <xf numFmtId="0" fontId="11" fillId="2" borderId="69" xfId="0" applyFont="1" applyFill="1" applyBorder="1" applyAlignment="1" applyProtection="1">
      <alignment vertical="top"/>
      <protection locked="0" hidden="1"/>
    </xf>
    <xf numFmtId="0" fontId="11" fillId="2" borderId="23" xfId="0" applyFont="1" applyFill="1" applyBorder="1" applyAlignment="1" applyProtection="1">
      <alignment vertical="top"/>
      <protection locked="0"/>
    </xf>
    <xf numFmtId="0" fontId="11" fillId="0" borderId="75" xfId="0" applyFont="1" applyBorder="1" applyAlignment="1" applyProtection="1">
      <alignment vertical="top"/>
      <protection hidden="1"/>
    </xf>
    <xf numFmtId="0" fontId="11" fillId="2" borderId="74" xfId="0" applyFont="1" applyFill="1" applyBorder="1" applyAlignment="1" applyProtection="1">
      <alignment vertical="top"/>
      <protection hidden="1"/>
    </xf>
    <xf numFmtId="0" fontId="11" fillId="2" borderId="69" xfId="0" applyFont="1" applyFill="1" applyBorder="1" applyAlignment="1" applyProtection="1">
      <alignment vertical="top"/>
      <protection hidden="1"/>
    </xf>
    <xf numFmtId="0" fontId="11" fillId="2" borderId="69" xfId="0" applyFont="1" applyFill="1" applyBorder="1" applyAlignment="1" applyProtection="1">
      <alignment horizontal="left" vertical="top"/>
      <protection locked="0" hidden="1"/>
    </xf>
    <xf numFmtId="0" fontId="42" fillId="7" borderId="47" xfId="0" applyFont="1" applyFill="1" applyBorder="1" applyAlignment="1" applyProtection="1">
      <alignment vertical="center" textRotation="90"/>
      <protection hidden="1"/>
    </xf>
    <xf numFmtId="0" fontId="11" fillId="8" borderId="73" xfId="0" applyFont="1" applyFill="1" applyBorder="1" applyAlignment="1" applyProtection="1">
      <alignment vertical="center"/>
      <protection locked="0"/>
    </xf>
    <xf numFmtId="0" fontId="11" fillId="8" borderId="69" xfId="0" applyFont="1" applyFill="1" applyBorder="1" applyAlignment="1" applyProtection="1">
      <alignment vertical="center"/>
      <protection locked="0"/>
    </xf>
    <xf numFmtId="0" fontId="26" fillId="8" borderId="69" xfId="0" applyFont="1" applyFill="1" applyBorder="1" applyAlignment="1" applyProtection="1">
      <alignment vertical="center"/>
      <protection hidden="1"/>
    </xf>
    <xf numFmtId="0" fontId="26" fillId="8" borderId="76" xfId="0" applyFont="1" applyFill="1" applyBorder="1" applyAlignment="1" applyProtection="1">
      <alignment vertical="center"/>
      <protection hidden="1"/>
    </xf>
    <xf numFmtId="0" fontId="11" fillId="8" borderId="39" xfId="0" applyFont="1" applyFill="1" applyBorder="1" applyAlignment="1" applyProtection="1">
      <alignment horizontal="left" vertical="top"/>
      <protection locked="0" hidden="1"/>
    </xf>
    <xf numFmtId="0" fontId="9" fillId="0" borderId="15" xfId="0" applyFont="1" applyBorder="1" applyAlignment="1" applyProtection="1">
      <alignment horizontal="right" vertical="center" shrinkToFit="1"/>
      <protection hidden="1"/>
    </xf>
    <xf numFmtId="0" fontId="9" fillId="0" borderId="24" xfId="0" applyFont="1" applyBorder="1" applyAlignment="1" applyProtection="1">
      <alignment horizontal="right" vertical="center" shrinkToFit="1"/>
      <protection hidden="1"/>
    </xf>
    <xf numFmtId="0" fontId="11" fillId="2" borderId="38" xfId="0" applyFont="1" applyFill="1" applyBorder="1" applyAlignment="1" applyProtection="1">
      <alignment horizontal="left" vertical="top" wrapText="1"/>
      <protection locked="0"/>
    </xf>
    <xf numFmtId="0" fontId="11" fillId="2" borderId="72" xfId="0" applyFont="1" applyFill="1" applyBorder="1" applyAlignment="1" applyProtection="1">
      <alignment horizontal="left" vertical="top" wrapText="1"/>
      <protection locked="0"/>
    </xf>
    <xf numFmtId="0" fontId="2" fillId="2" borderId="0" xfId="0" applyFont="1" applyFill="1" applyProtection="1"/>
    <xf numFmtId="0" fontId="0" fillId="0" borderId="0" xfId="0" applyAlignment="1" applyProtection="1">
      <alignment wrapText="1"/>
    </xf>
    <xf numFmtId="0" fontId="31" fillId="0" borderId="0" xfId="0" applyFont="1" applyAlignment="1" applyProtection="1">
      <alignment wrapText="1"/>
    </xf>
    <xf numFmtId="0" fontId="0" fillId="5" borderId="0" xfId="0" applyFill="1" applyProtection="1"/>
    <xf numFmtId="0" fontId="31" fillId="10" borderId="0" xfId="0" applyFont="1" applyFill="1" applyProtection="1"/>
    <xf numFmtId="0" fontId="41" fillId="10" borderId="0" xfId="2" applyFont="1" applyFill="1" applyProtection="1"/>
    <xf numFmtId="0" fontId="18" fillId="10" borderId="0" xfId="0" applyFont="1" applyFill="1" applyProtection="1"/>
    <xf numFmtId="0" fontId="0" fillId="4" borderId="0" xfId="0" applyFill="1" applyProtection="1"/>
    <xf numFmtId="0" fontId="28" fillId="7" borderId="0" xfId="0" applyFont="1" applyFill="1" applyAlignment="1" applyProtection="1">
      <alignment horizontal="left" vertical="center" wrapText="1"/>
    </xf>
    <xf numFmtId="0" fontId="29" fillId="7" borderId="0" xfId="0" applyFont="1" applyFill="1" applyAlignment="1" applyProtection="1">
      <alignment vertical="center" wrapText="1"/>
    </xf>
    <xf numFmtId="0" fontId="28" fillId="4" borderId="0" xfId="0" applyFont="1" applyFill="1" applyAlignment="1" applyProtection="1">
      <alignment vertical="center" wrapText="1"/>
    </xf>
    <xf numFmtId="0" fontId="0" fillId="0" borderId="0" xfId="0" applyAlignment="1" applyProtection="1">
      <alignment vertical="center"/>
    </xf>
    <xf numFmtId="0" fontId="0" fillId="4" borderId="0" xfId="0" applyFill="1" applyAlignment="1" applyProtection="1">
      <alignment wrapText="1"/>
    </xf>
    <xf numFmtId="0" fontId="18" fillId="4" borderId="0" xfId="0" applyFont="1" applyFill="1" applyProtection="1"/>
    <xf numFmtId="0" fontId="18" fillId="0" borderId="0" xfId="0" applyFont="1" applyProtection="1"/>
    <xf numFmtId="0" fontId="27" fillId="5" borderId="0" xfId="0" applyFont="1" applyFill="1" applyProtection="1"/>
    <xf numFmtId="0" fontId="27" fillId="4" borderId="80" xfId="0" applyFont="1" applyFill="1" applyBorder="1" applyProtection="1"/>
    <xf numFmtId="0" fontId="27" fillId="4" borderId="79" xfId="0" applyFont="1" applyFill="1" applyBorder="1" applyAlignment="1" applyProtection="1">
      <alignment vertical="center"/>
    </xf>
    <xf numFmtId="0" fontId="41" fillId="4" borderId="0" xfId="1" applyFont="1" applyFill="1" applyProtection="1"/>
    <xf numFmtId="165" fontId="22" fillId="0" borderId="0" xfId="0" applyNumberFormat="1" applyFont="1" applyAlignment="1" applyProtection="1">
      <alignment horizontal="left" vertical="center" wrapText="1"/>
      <protection hidden="1"/>
    </xf>
    <xf numFmtId="0" fontId="12" fillId="8" borderId="53" xfId="0" applyFont="1" applyFill="1" applyBorder="1" applyAlignment="1" applyProtection="1">
      <alignment horizontal="left" vertical="center" wrapText="1"/>
      <protection hidden="1"/>
    </xf>
    <xf numFmtId="0" fontId="12" fillId="0" borderId="11" xfId="0" applyFont="1" applyBorder="1" applyAlignment="1" applyProtection="1">
      <alignment horizontal="center" vertical="distributed" textRotation="90" wrapText="1" shrinkToFit="1"/>
      <protection hidden="1"/>
    </xf>
    <xf numFmtId="0" fontId="12" fillId="0" borderId="9" xfId="0" applyFont="1" applyBorder="1" applyAlignment="1" applyProtection="1">
      <alignment horizontal="center" vertical="distributed" textRotation="90" wrapText="1" shrinkToFit="1"/>
      <protection hidden="1"/>
    </xf>
    <xf numFmtId="0" fontId="12" fillId="0" borderId="27" xfId="0" applyFont="1" applyBorder="1" applyAlignment="1" applyProtection="1">
      <alignment horizontal="center" vertical="distributed" textRotation="90" wrapText="1" shrinkToFit="1"/>
      <protection hidden="1"/>
    </xf>
    <xf numFmtId="0" fontId="12" fillId="0" borderId="13" xfId="0" applyFont="1" applyBorder="1" applyAlignment="1" applyProtection="1">
      <alignment horizontal="center" vertical="distributed" textRotation="90" wrapText="1" shrinkToFit="1"/>
      <protection hidden="1"/>
    </xf>
    <xf numFmtId="0" fontId="10" fillId="0" borderId="49" xfId="0" applyFont="1" applyBorder="1" applyAlignment="1" applyProtection="1">
      <alignment horizontal="center" textRotation="90" wrapText="1" shrinkToFit="1"/>
      <protection hidden="1"/>
    </xf>
    <xf numFmtId="0" fontId="10" fillId="0" borderId="67" xfId="0" applyFont="1" applyBorder="1" applyAlignment="1" applyProtection="1">
      <alignment horizontal="center" textRotation="90" wrapText="1" shrinkToFit="1"/>
      <protection hidden="1"/>
    </xf>
    <xf numFmtId="0" fontId="10" fillId="0" borderId="89" xfId="0" applyFont="1" applyBorder="1" applyAlignment="1" applyProtection="1">
      <alignment horizontal="center" textRotation="90" wrapText="1" shrinkToFit="1"/>
      <protection hidden="1"/>
    </xf>
    <xf numFmtId="0" fontId="22" fillId="8" borderId="55" xfId="0" applyFont="1" applyFill="1" applyBorder="1" applyAlignment="1" applyProtection="1">
      <alignment horizontal="left" vertical="center" wrapText="1"/>
      <protection hidden="1"/>
    </xf>
    <xf numFmtId="0" fontId="3" fillId="0" borderId="4" xfId="0" applyFont="1" applyBorder="1" applyAlignment="1" applyProtection="1">
      <alignment horizontal="left" vertical="top"/>
      <protection hidden="1"/>
    </xf>
    <xf numFmtId="0" fontId="3" fillId="0" borderId="5" xfId="0" applyFont="1" applyBorder="1" applyAlignment="1" applyProtection="1">
      <alignment horizontal="left" vertical="top"/>
      <protection hidden="1"/>
    </xf>
    <xf numFmtId="0" fontId="12" fillId="0" borderId="11" xfId="0" applyFont="1" applyBorder="1" applyAlignment="1" applyProtection="1">
      <alignment horizontal="center" vertical="center" textRotation="90" wrapText="1" shrinkToFit="1"/>
      <protection hidden="1"/>
    </xf>
    <xf numFmtId="0" fontId="12" fillId="0" borderId="9" xfId="0" applyFont="1" applyBorder="1" applyAlignment="1" applyProtection="1">
      <alignment horizontal="center" vertical="center" textRotation="90" wrapText="1" shrinkToFit="1"/>
      <protection hidden="1"/>
    </xf>
    <xf numFmtId="0" fontId="12" fillId="0" borderId="27" xfId="0" applyFont="1" applyBorder="1" applyAlignment="1" applyProtection="1">
      <alignment horizontal="center" vertical="center" textRotation="90" wrapText="1" shrinkToFit="1"/>
      <protection hidden="1"/>
    </xf>
    <xf numFmtId="0" fontId="12" fillId="0" borderId="13" xfId="0" applyFont="1" applyBorder="1" applyAlignment="1" applyProtection="1">
      <alignment horizontal="center" vertical="center" textRotation="90" wrapText="1" shrinkToFit="1"/>
      <protection hidden="1"/>
    </xf>
    <xf numFmtId="0" fontId="22" fillId="8" borderId="64" xfId="0" applyFont="1" applyFill="1" applyBorder="1" applyAlignment="1" applyProtection="1">
      <alignment horizontal="left" vertical="center" wrapText="1"/>
      <protection hidden="1"/>
    </xf>
    <xf numFmtId="0" fontId="9" fillId="8" borderId="7" xfId="0" applyFont="1" applyFill="1" applyBorder="1" applyAlignment="1" applyProtection="1">
      <alignment horizontal="left"/>
      <protection locked="0"/>
    </xf>
    <xf numFmtId="0" fontId="9" fillId="8" borderId="13" xfId="0" applyFont="1" applyFill="1" applyBorder="1" applyAlignment="1" applyProtection="1">
      <alignment horizontal="left"/>
      <protection locked="0"/>
    </xf>
    <xf numFmtId="0" fontId="11" fillId="0" borderId="16" xfId="0" applyFont="1" applyBorder="1" applyAlignment="1" applyProtection="1">
      <alignment horizontal="left" wrapText="1"/>
      <protection hidden="1"/>
    </xf>
    <xf numFmtId="0" fontId="11" fillId="0" borderId="0" xfId="0" applyFont="1" applyAlignment="1" applyProtection="1">
      <alignment horizontal="left" wrapText="1"/>
      <protection hidden="1"/>
    </xf>
    <xf numFmtId="0" fontId="11" fillId="0" borderId="27" xfId="0" applyFont="1" applyBorder="1" applyAlignment="1" applyProtection="1">
      <alignment horizontal="left" wrapText="1"/>
      <protection hidden="1"/>
    </xf>
    <xf numFmtId="0" fontId="11" fillId="0" borderId="7" xfId="0" applyFont="1" applyBorder="1" applyAlignment="1" applyProtection="1">
      <alignment horizontal="left" wrapText="1"/>
      <protection hidden="1"/>
    </xf>
    <xf numFmtId="0" fontId="20" fillId="7" borderId="49" xfId="0" applyFont="1" applyFill="1" applyBorder="1" applyAlignment="1" applyProtection="1">
      <alignment horizontal="center" vertical="center" textRotation="90"/>
      <protection hidden="1"/>
    </xf>
    <xf numFmtId="0" fontId="20" fillId="7" borderId="67" xfId="0" applyFont="1" applyFill="1" applyBorder="1" applyAlignment="1" applyProtection="1">
      <alignment horizontal="center" vertical="center" textRotation="90"/>
      <protection hidden="1"/>
    </xf>
    <xf numFmtId="0" fontId="3" fillId="8" borderId="5" xfId="0" applyFont="1" applyFill="1" applyBorder="1" applyAlignment="1" applyProtection="1">
      <alignment horizontal="left" wrapText="1"/>
      <protection locked="0" hidden="1"/>
    </xf>
    <xf numFmtId="0" fontId="3" fillId="8" borderId="37" xfId="0" applyFont="1" applyFill="1" applyBorder="1" applyAlignment="1" applyProtection="1">
      <alignment horizontal="left" wrapText="1"/>
      <protection locked="0" hidden="1"/>
    </xf>
    <xf numFmtId="0" fontId="10" fillId="0" borderId="0" xfId="0" applyFont="1" applyAlignment="1" applyProtection="1">
      <alignment horizontal="center" vertical="top" wrapText="1"/>
      <protection locked="0" hidden="1"/>
    </xf>
    <xf numFmtId="0" fontId="10" fillId="0" borderId="10" xfId="0" applyFont="1" applyBorder="1" applyAlignment="1" applyProtection="1">
      <alignment horizontal="center" vertical="top" wrapText="1"/>
      <protection locked="0" hidden="1"/>
    </xf>
    <xf numFmtId="0" fontId="9" fillId="0" borderId="24" xfId="0" applyFont="1" applyBorder="1" applyAlignment="1" applyProtection="1">
      <alignment horizontal="center" vertical="center" shrinkToFit="1"/>
      <protection hidden="1"/>
    </xf>
    <xf numFmtId="0" fontId="9" fillId="0" borderId="26" xfId="0" applyFont="1" applyBorder="1" applyAlignment="1" applyProtection="1">
      <alignment horizontal="center" vertical="center" shrinkToFit="1"/>
      <protection hidden="1"/>
    </xf>
    <xf numFmtId="0" fontId="16" fillId="0" borderId="24" xfId="0" applyFont="1" applyBorder="1" applyAlignment="1" applyProtection="1">
      <alignment horizontal="center" vertical="center" shrinkToFit="1"/>
      <protection hidden="1"/>
    </xf>
    <xf numFmtId="0" fontId="16" fillId="0" borderId="25" xfId="0" applyFont="1" applyBorder="1" applyAlignment="1" applyProtection="1">
      <alignment horizontal="center" vertical="center" shrinkToFit="1"/>
      <protection hidden="1"/>
    </xf>
    <xf numFmtId="0" fontId="16" fillId="0" borderId="26" xfId="0" applyFont="1" applyBorder="1" applyAlignment="1" applyProtection="1">
      <alignment horizontal="center" vertical="center" shrinkToFit="1"/>
      <protection hidden="1"/>
    </xf>
    <xf numFmtId="0" fontId="9" fillId="0" borderId="25" xfId="0" applyFont="1" applyBorder="1" applyAlignment="1" applyProtection="1">
      <alignment horizontal="center" vertical="center" shrinkToFit="1"/>
      <protection hidden="1"/>
    </xf>
    <xf numFmtId="14" fontId="11" fillId="0" borderId="24" xfId="0" applyNumberFormat="1" applyFont="1" applyBorder="1" applyAlignment="1" applyProtection="1">
      <alignment horizontal="center" vertical="center" wrapText="1" shrinkToFit="1"/>
      <protection hidden="1"/>
    </xf>
    <xf numFmtId="14" fontId="11" fillId="0" borderId="25" xfId="0" applyNumberFormat="1" applyFont="1" applyBorder="1" applyAlignment="1" applyProtection="1">
      <alignment horizontal="center" vertical="center" wrapText="1" shrinkToFit="1"/>
      <protection hidden="1"/>
    </xf>
    <xf numFmtId="0" fontId="3" fillId="2" borderId="83" xfId="0" applyFont="1" applyFill="1" applyBorder="1" applyAlignment="1" applyProtection="1">
      <alignment horizontal="left" wrapText="1"/>
      <protection locked="0"/>
    </xf>
    <xf numFmtId="0" fontId="0" fillId="0" borderId="90" xfId="0" applyBorder="1" applyAlignment="1" applyProtection="1">
      <alignment horizontal="left" wrapText="1"/>
      <protection locked="0"/>
    </xf>
    <xf numFmtId="49" fontId="9" fillId="2" borderId="51" xfId="0" applyNumberFormat="1" applyFont="1" applyFill="1" applyBorder="1" applyAlignment="1" applyProtection="1">
      <alignment horizontal="left"/>
      <protection hidden="1"/>
    </xf>
    <xf numFmtId="49" fontId="9" fillId="2" borderId="52" xfId="0" applyNumberFormat="1" applyFont="1" applyFill="1" applyBorder="1" applyAlignment="1" applyProtection="1">
      <alignment horizontal="left"/>
      <protection hidden="1"/>
    </xf>
    <xf numFmtId="0" fontId="9" fillId="0" borderId="8" xfId="0" applyFont="1" applyBorder="1" applyAlignment="1" applyProtection="1">
      <alignment horizontal="center" vertical="center" wrapText="1" shrinkToFit="1"/>
      <protection hidden="1"/>
    </xf>
    <xf numFmtId="0" fontId="9" fillId="0" borderId="47" xfId="0" applyFont="1" applyBorder="1" applyAlignment="1" applyProtection="1">
      <alignment horizontal="center" vertical="center" wrapText="1" shrinkToFit="1"/>
      <protection hidden="1"/>
    </xf>
    <xf numFmtId="0" fontId="9" fillId="2" borderId="53" xfId="0" applyFont="1" applyFill="1" applyBorder="1" applyAlignment="1" applyProtection="1">
      <alignment horizontal="left"/>
      <protection hidden="1"/>
    </xf>
    <xf numFmtId="0" fontId="9" fillId="2" borderId="54" xfId="0" applyFont="1" applyFill="1" applyBorder="1" applyAlignment="1" applyProtection="1">
      <alignment horizontal="left"/>
      <protection hidden="1"/>
    </xf>
    <xf numFmtId="14" fontId="9" fillId="2" borderId="53" xfId="0" applyNumberFormat="1" applyFont="1" applyFill="1" applyBorder="1" applyAlignment="1" applyProtection="1">
      <alignment horizontal="left"/>
      <protection hidden="1"/>
    </xf>
    <xf numFmtId="14" fontId="9" fillId="2" borderId="54" xfId="0" applyNumberFormat="1" applyFont="1" applyFill="1" applyBorder="1" applyAlignment="1" applyProtection="1">
      <alignment horizontal="left"/>
      <protection hidden="1"/>
    </xf>
    <xf numFmtId="0" fontId="20" fillId="8" borderId="0" xfId="0" applyFont="1" applyFill="1" applyAlignment="1" applyProtection="1">
      <alignment horizontal="center" vertical="center" textRotation="90"/>
      <protection hidden="1"/>
    </xf>
    <xf numFmtId="0" fontId="20" fillId="8" borderId="2" xfId="0" applyFont="1" applyFill="1" applyBorder="1" applyAlignment="1" applyProtection="1">
      <alignment horizontal="center" vertical="center" textRotation="90"/>
      <protection hidden="1"/>
    </xf>
    <xf numFmtId="0" fontId="14" fillId="0" borderId="11" xfId="0" applyFont="1" applyBorder="1" applyAlignment="1" applyProtection="1">
      <alignment horizontal="center" vertical="center" textRotation="90" wrapText="1"/>
      <protection hidden="1"/>
    </xf>
    <xf numFmtId="0" fontId="14" fillId="0" borderId="16" xfId="0" applyFont="1" applyBorder="1" applyAlignment="1" applyProtection="1">
      <alignment horizontal="center" vertical="center" textRotation="90" wrapText="1"/>
      <protection hidden="1"/>
    </xf>
    <xf numFmtId="0" fontId="14" fillId="0" borderId="27" xfId="0" applyFont="1" applyBorder="1" applyAlignment="1" applyProtection="1">
      <alignment horizontal="center" vertical="center" textRotation="90" wrapText="1"/>
      <protection hidden="1"/>
    </xf>
    <xf numFmtId="0" fontId="3" fillId="8" borderId="3" xfId="0" applyFont="1" applyFill="1" applyBorder="1" applyAlignment="1" applyProtection="1">
      <alignment horizontal="left"/>
      <protection locked="0"/>
    </xf>
    <xf numFmtId="0" fontId="3" fillId="8" borderId="30" xfId="0" applyFont="1" applyFill="1" applyBorder="1" applyAlignment="1" applyProtection="1">
      <alignment horizontal="left"/>
      <protection locked="0"/>
    </xf>
    <xf numFmtId="0" fontId="3" fillId="8" borderId="33" xfId="0" applyFont="1" applyFill="1" applyBorder="1" applyAlignment="1" applyProtection="1">
      <alignment horizontal="left"/>
      <protection locked="0"/>
    </xf>
    <xf numFmtId="0" fontId="12" fillId="8" borderId="55" xfId="0" applyFont="1" applyFill="1" applyBorder="1" applyAlignment="1" applyProtection="1">
      <alignment horizontal="left" vertical="center" wrapText="1"/>
      <protection hidden="1"/>
    </xf>
    <xf numFmtId="0" fontId="12" fillId="8" borderId="56" xfId="0" applyFont="1" applyFill="1" applyBorder="1" applyAlignment="1" applyProtection="1">
      <alignment horizontal="left" vertical="center" wrapText="1"/>
      <protection hidden="1"/>
    </xf>
    <xf numFmtId="0" fontId="3" fillId="8" borderId="4" xfId="0" applyFont="1" applyFill="1" applyBorder="1" applyAlignment="1" applyProtection="1">
      <alignment horizontal="left"/>
      <protection locked="0"/>
    </xf>
    <xf numFmtId="0" fontId="3" fillId="8" borderId="5" xfId="0" applyFont="1" applyFill="1" applyBorder="1" applyAlignment="1" applyProtection="1">
      <alignment horizontal="left"/>
      <protection locked="0"/>
    </xf>
    <xf numFmtId="0" fontId="3" fillId="8" borderId="39" xfId="0" applyFont="1" applyFill="1" applyBorder="1" applyAlignment="1" applyProtection="1">
      <alignment horizontal="left"/>
      <protection locked="0"/>
    </xf>
    <xf numFmtId="0" fontId="3" fillId="8" borderId="40" xfId="0" applyFont="1" applyFill="1" applyBorder="1" applyAlignment="1" applyProtection="1">
      <alignment horizontal="left"/>
      <protection locked="0"/>
    </xf>
    <xf numFmtId="0" fontId="3" fillId="2" borderId="57" xfId="0" applyFont="1" applyFill="1" applyBorder="1" applyAlignment="1" applyProtection="1">
      <alignment horizontal="left"/>
      <protection locked="0"/>
    </xf>
    <xf numFmtId="0" fontId="3" fillId="2" borderId="59" xfId="0" applyFont="1" applyFill="1" applyBorder="1" applyAlignment="1" applyProtection="1">
      <alignment horizontal="left"/>
      <protection locked="0"/>
    </xf>
    <xf numFmtId="0" fontId="22" fillId="2" borderId="53" xfId="0" applyFont="1" applyFill="1" applyBorder="1" applyAlignment="1" applyProtection="1">
      <alignment horizontal="left" vertical="center" wrapText="1"/>
      <protection hidden="1"/>
    </xf>
    <xf numFmtId="0" fontId="9" fillId="0" borderId="12" xfId="0" applyFont="1" applyBorder="1" applyAlignment="1" applyProtection="1">
      <alignment horizontal="left"/>
      <protection hidden="1"/>
    </xf>
    <xf numFmtId="0" fontId="9" fillId="0" borderId="9" xfId="0" applyFont="1" applyBorder="1" applyAlignment="1" applyProtection="1">
      <alignment horizontal="left"/>
      <protection hidden="1"/>
    </xf>
    <xf numFmtId="0" fontId="32" fillId="8" borderId="57" xfId="0" applyFont="1" applyFill="1" applyBorder="1" applyAlignment="1" applyProtection="1">
      <alignment horizontal="left"/>
      <protection hidden="1"/>
    </xf>
    <xf numFmtId="0" fontId="32" fillId="8" borderId="59" xfId="0" applyFont="1" applyFill="1" applyBorder="1" applyAlignment="1" applyProtection="1">
      <alignment horizontal="left"/>
      <protection hidden="1"/>
    </xf>
    <xf numFmtId="0" fontId="3" fillId="8" borderId="39" xfId="0" applyFont="1" applyFill="1" applyBorder="1" applyAlignment="1" applyProtection="1">
      <alignment horizontal="left"/>
      <protection locked="0" hidden="1"/>
    </xf>
    <xf numFmtId="0" fontId="3" fillId="8" borderId="40" xfId="0" applyFont="1" applyFill="1" applyBorder="1" applyAlignment="1" applyProtection="1">
      <alignment horizontal="left"/>
      <protection locked="0" hidden="1"/>
    </xf>
    <xf numFmtId="49" fontId="9" fillId="2" borderId="55" xfId="0" applyNumberFormat="1" applyFont="1" applyFill="1" applyBorder="1" applyAlignment="1" applyProtection="1">
      <alignment horizontal="left"/>
      <protection locked="0" hidden="1"/>
    </xf>
    <xf numFmtId="49" fontId="9" fillId="2" borderId="56" xfId="0" applyNumberFormat="1" applyFont="1" applyFill="1" applyBorder="1" applyAlignment="1" applyProtection="1">
      <alignment horizontal="left"/>
      <protection locked="0" hidden="1"/>
    </xf>
    <xf numFmtId="0" fontId="20" fillId="8" borderId="41" xfId="0" applyFont="1" applyFill="1" applyBorder="1" applyAlignment="1" applyProtection="1">
      <alignment horizontal="center" vertical="center" textRotation="90"/>
      <protection hidden="1"/>
    </xf>
    <xf numFmtId="0" fontId="14" fillId="0" borderId="0" xfId="0" applyFont="1" applyAlignment="1" applyProtection="1">
      <alignment horizontal="center" wrapText="1"/>
      <protection locked="0" hidden="1"/>
    </xf>
    <xf numFmtId="0" fontId="14" fillId="0" borderId="10" xfId="0" applyFont="1" applyBorder="1" applyAlignment="1" applyProtection="1">
      <alignment horizontal="center" wrapText="1"/>
      <protection locked="0" hidden="1"/>
    </xf>
    <xf numFmtId="0" fontId="12" fillId="8" borderId="54" xfId="0" applyFont="1" applyFill="1" applyBorder="1" applyAlignment="1" applyProtection="1">
      <alignment horizontal="left" vertical="center" wrapText="1"/>
      <protection hidden="1"/>
    </xf>
    <xf numFmtId="0" fontId="9" fillId="0" borderId="0" xfId="0" applyFont="1" applyAlignment="1" applyProtection="1">
      <alignment horizontal="left"/>
      <protection hidden="1"/>
    </xf>
    <xf numFmtId="0" fontId="9" fillId="0" borderId="10" xfId="0" applyFont="1" applyBorder="1" applyAlignment="1" applyProtection="1">
      <alignment horizontal="left"/>
      <protection hidden="1"/>
    </xf>
    <xf numFmtId="14" fontId="9" fillId="2" borderId="53" xfId="0" applyNumberFormat="1" applyFont="1" applyFill="1" applyBorder="1" applyAlignment="1" applyProtection="1">
      <alignment horizontal="left"/>
      <protection locked="0" hidden="1"/>
    </xf>
    <xf numFmtId="0" fontId="9" fillId="2" borderId="53" xfId="0" applyFont="1" applyFill="1" applyBorder="1" applyAlignment="1" applyProtection="1">
      <alignment horizontal="left"/>
      <protection locked="0" hidden="1"/>
    </xf>
    <xf numFmtId="0" fontId="9" fillId="2" borderId="54" xfId="0" applyFont="1" applyFill="1" applyBorder="1" applyAlignment="1" applyProtection="1">
      <alignment horizontal="left"/>
      <protection locked="0" hidden="1"/>
    </xf>
    <xf numFmtId="49" fontId="9" fillId="2" borderId="51" xfId="0" applyNumberFormat="1" applyFont="1" applyFill="1" applyBorder="1" applyAlignment="1" applyProtection="1">
      <alignment horizontal="left"/>
      <protection locked="0" hidden="1"/>
    </xf>
    <xf numFmtId="49" fontId="9" fillId="2" borderId="52" xfId="0" applyNumberFormat="1" applyFont="1" applyFill="1" applyBorder="1" applyAlignment="1" applyProtection="1">
      <alignment horizontal="left"/>
      <protection locked="0" hidden="1"/>
    </xf>
    <xf numFmtId="0" fontId="22" fillId="8" borderId="51" xfId="0" applyFont="1" applyFill="1" applyBorder="1" applyAlignment="1" applyProtection="1">
      <alignment horizontal="left" vertical="center" wrapText="1"/>
      <protection hidden="1"/>
    </xf>
    <xf numFmtId="0" fontId="9" fillId="2" borderId="62" xfId="0" applyFont="1" applyFill="1" applyBorder="1" applyAlignment="1" applyProtection="1">
      <alignment horizontal="left"/>
      <protection hidden="1"/>
    </xf>
    <xf numFmtId="0" fontId="9" fillId="2" borderId="63" xfId="0" applyFont="1" applyFill="1" applyBorder="1" applyAlignment="1" applyProtection="1">
      <alignment horizontal="left"/>
      <protection hidden="1"/>
    </xf>
    <xf numFmtId="49" fontId="9" fillId="2" borderId="53" xfId="0" applyNumberFormat="1" applyFont="1" applyFill="1" applyBorder="1" applyAlignment="1" applyProtection="1">
      <alignment horizontal="left"/>
      <protection locked="0" hidden="1"/>
    </xf>
    <xf numFmtId="49" fontId="9" fillId="2" borderId="54" xfId="0" applyNumberFormat="1" applyFont="1" applyFill="1" applyBorder="1" applyAlignment="1" applyProtection="1">
      <alignment horizontal="left"/>
      <protection locked="0" hidden="1"/>
    </xf>
    <xf numFmtId="0" fontId="3" fillId="8" borderId="38" xfId="0" applyFont="1" applyFill="1" applyBorder="1" applyAlignment="1" applyProtection="1">
      <alignment horizontal="left"/>
      <protection locked="0"/>
    </xf>
    <xf numFmtId="0" fontId="3" fillId="8" borderId="32" xfId="0" applyFont="1" applyFill="1" applyBorder="1" applyAlignment="1" applyProtection="1">
      <alignment horizontal="left"/>
      <protection locked="0"/>
    </xf>
    <xf numFmtId="0" fontId="3" fillId="8" borderId="14" xfId="0" applyFont="1" applyFill="1" applyBorder="1" applyAlignment="1" applyProtection="1">
      <alignment horizontal="left"/>
      <protection locked="0"/>
    </xf>
    <xf numFmtId="49" fontId="9" fillId="2" borderId="64" xfId="0" applyNumberFormat="1" applyFont="1" applyFill="1" applyBorder="1" applyAlignment="1" applyProtection="1">
      <alignment horizontal="left"/>
      <protection locked="0" hidden="1"/>
    </xf>
    <xf numFmtId="49" fontId="9" fillId="2" borderId="65" xfId="0" applyNumberFormat="1" applyFont="1" applyFill="1" applyBorder="1" applyAlignment="1" applyProtection="1">
      <alignment horizontal="left"/>
      <protection locked="0" hidden="1"/>
    </xf>
    <xf numFmtId="0" fontId="20" fillId="2" borderId="36" xfId="0" applyFont="1" applyFill="1" applyBorder="1" applyAlignment="1" applyProtection="1">
      <alignment horizontal="center" vertical="center" textRotation="90"/>
      <protection hidden="1"/>
    </xf>
    <xf numFmtId="0" fontId="9" fillId="0" borderId="16" xfId="0" applyFont="1" applyBorder="1" applyAlignment="1" applyProtection="1">
      <alignment horizontal="left" vertical="center" shrinkToFit="1"/>
      <protection hidden="1"/>
    </xf>
    <xf numFmtId="0" fontId="9" fillId="0" borderId="0" xfId="0" applyFont="1" applyAlignment="1" applyProtection="1">
      <alignment horizontal="left" vertical="center" shrinkToFit="1"/>
      <protection hidden="1"/>
    </xf>
    <xf numFmtId="49" fontId="9" fillId="2" borderId="55" xfId="0" applyNumberFormat="1" applyFont="1" applyFill="1" applyBorder="1" applyAlignment="1" applyProtection="1">
      <alignment horizontal="left"/>
      <protection hidden="1"/>
    </xf>
    <xf numFmtId="0" fontId="6" fillId="0" borderId="18" xfId="0" applyFont="1" applyBorder="1" applyAlignment="1" applyProtection="1">
      <alignment horizontal="left"/>
      <protection hidden="1"/>
    </xf>
    <xf numFmtId="0" fontId="6" fillId="0" borderId="5" xfId="0" applyFont="1" applyBorder="1" applyAlignment="1" applyProtection="1">
      <alignment horizontal="left"/>
      <protection hidden="1"/>
    </xf>
    <xf numFmtId="0" fontId="6" fillId="0" borderId="27" xfId="0" applyFont="1" applyBorder="1" applyAlignment="1" applyProtection="1">
      <alignment horizontal="center" wrapText="1"/>
      <protection hidden="1"/>
    </xf>
    <xf numFmtId="0" fontId="6" fillId="0" borderId="7" xfId="0" applyFont="1" applyBorder="1" applyAlignment="1" applyProtection="1">
      <alignment horizontal="center" wrapText="1"/>
      <protection hidden="1"/>
    </xf>
    <xf numFmtId="0" fontId="6" fillId="0" borderId="13" xfId="0" applyFont="1" applyBorder="1" applyAlignment="1" applyProtection="1">
      <alignment horizontal="center" wrapText="1"/>
      <protection hidden="1"/>
    </xf>
    <xf numFmtId="0" fontId="22" fillId="2" borderId="12" xfId="0" applyFont="1" applyFill="1" applyBorder="1" applyAlignment="1" applyProtection="1">
      <alignment horizontal="left" vertical="center" wrapText="1"/>
      <protection hidden="1"/>
    </xf>
    <xf numFmtId="0" fontId="22" fillId="2" borderId="9" xfId="0" applyFont="1" applyFill="1" applyBorder="1" applyAlignment="1" applyProtection="1">
      <alignment horizontal="left" vertical="center" wrapText="1"/>
      <protection hidden="1"/>
    </xf>
    <xf numFmtId="0" fontId="22" fillId="2" borderId="54" xfId="0" applyFont="1" applyFill="1" applyBorder="1" applyAlignment="1" applyProtection="1">
      <alignment horizontal="left" vertical="center" wrapText="1"/>
      <protection hidden="1"/>
    </xf>
    <xf numFmtId="0" fontId="3" fillId="2" borderId="39" xfId="0" applyFont="1" applyFill="1" applyBorder="1" applyAlignment="1" applyProtection="1">
      <alignment horizontal="left"/>
      <protection locked="0"/>
    </xf>
    <xf numFmtId="0" fontId="3" fillId="2" borderId="40" xfId="0" applyFont="1" applyFill="1" applyBorder="1" applyAlignment="1" applyProtection="1">
      <alignment horizontal="left"/>
      <protection locked="0"/>
    </xf>
    <xf numFmtId="0" fontId="3" fillId="2" borderId="5" xfId="0" applyFont="1" applyFill="1" applyBorder="1" applyAlignment="1" applyProtection="1">
      <alignment horizontal="left" wrapText="1"/>
      <protection locked="0"/>
    </xf>
    <xf numFmtId="0" fontId="3" fillId="2" borderId="6" xfId="0" applyFont="1" applyFill="1" applyBorder="1" applyAlignment="1" applyProtection="1">
      <alignment horizontal="left" wrapText="1"/>
      <protection locked="0"/>
    </xf>
    <xf numFmtId="0" fontId="22" fillId="2" borderId="0" xfId="0" applyFont="1" applyFill="1" applyAlignment="1" applyProtection="1">
      <alignment horizontal="left" vertical="center" wrapText="1"/>
      <protection hidden="1"/>
    </xf>
    <xf numFmtId="0" fontId="22" fillId="2" borderId="10" xfId="0" applyFont="1" applyFill="1" applyBorder="1" applyAlignment="1" applyProtection="1">
      <alignment horizontal="left" vertical="center" wrapText="1"/>
      <protection hidden="1"/>
    </xf>
    <xf numFmtId="49" fontId="33" fillId="0" borderId="11" xfId="0" applyNumberFormat="1" applyFont="1" applyBorder="1" applyAlignment="1" applyProtection="1">
      <alignment horizontal="center" vertical="center" textRotation="90" wrapText="1"/>
      <protection hidden="1"/>
    </xf>
    <xf numFmtId="49" fontId="33" fillId="0" borderId="16" xfId="0" applyNumberFormat="1" applyFont="1" applyBorder="1" applyAlignment="1" applyProtection="1">
      <alignment horizontal="center" vertical="center" textRotation="90" wrapText="1"/>
      <protection hidden="1"/>
    </xf>
    <xf numFmtId="49" fontId="33" fillId="0" borderId="27" xfId="0" applyNumberFormat="1" applyFont="1" applyBorder="1" applyAlignment="1" applyProtection="1">
      <alignment horizontal="center" vertical="center" textRotation="90" wrapText="1"/>
      <protection hidden="1"/>
    </xf>
    <xf numFmtId="0" fontId="22" fillId="2" borderId="51" xfId="0" applyFont="1" applyFill="1" applyBorder="1" applyAlignment="1" applyProtection="1">
      <alignment horizontal="left" vertical="center" wrapText="1"/>
      <protection hidden="1"/>
    </xf>
    <xf numFmtId="0" fontId="3" fillId="0" borderId="11" xfId="0" applyFont="1" applyBorder="1" applyAlignment="1" applyProtection="1">
      <alignment horizontal="left" vertical="top" wrapText="1"/>
      <protection hidden="1"/>
    </xf>
    <xf numFmtId="0" fontId="3" fillId="0" borderId="12" xfId="0" applyFont="1" applyBorder="1" applyAlignment="1" applyProtection="1">
      <alignment horizontal="left" vertical="top" wrapText="1"/>
      <protection hidden="1"/>
    </xf>
    <xf numFmtId="0" fontId="3" fillId="0" borderId="16" xfId="0" applyFont="1" applyBorder="1" applyAlignment="1" applyProtection="1">
      <alignment horizontal="left" vertical="top" wrapText="1"/>
      <protection hidden="1"/>
    </xf>
    <xf numFmtId="0" fontId="3" fillId="0" borderId="0" xfId="0" applyFont="1" applyAlignment="1" applyProtection="1">
      <alignment horizontal="left" vertical="top" wrapText="1"/>
      <protection hidden="1"/>
    </xf>
    <xf numFmtId="0" fontId="3" fillId="2" borderId="58" xfId="0" applyFont="1" applyFill="1" applyBorder="1" applyAlignment="1" applyProtection="1">
      <alignment horizontal="left"/>
      <protection locked="0"/>
    </xf>
    <xf numFmtId="0" fontId="9" fillId="2" borderId="12" xfId="0" applyFont="1" applyFill="1" applyBorder="1" applyAlignment="1" applyProtection="1">
      <alignment horizontal="left" vertical="center" shrinkToFit="1"/>
      <protection hidden="1"/>
    </xf>
    <xf numFmtId="14" fontId="3" fillId="8" borderId="57" xfId="0" applyNumberFormat="1" applyFont="1" applyFill="1" applyBorder="1" applyAlignment="1" applyProtection="1">
      <alignment horizontal="left"/>
      <protection locked="0" hidden="1"/>
    </xf>
    <xf numFmtId="0" fontId="3" fillId="2" borderId="19" xfId="0" applyFont="1" applyFill="1" applyBorder="1" applyAlignment="1" applyProtection="1">
      <alignment horizontal="left"/>
      <protection locked="0"/>
    </xf>
    <xf numFmtId="0" fontId="3" fillId="2" borderId="22" xfId="0" applyFont="1" applyFill="1" applyBorder="1" applyAlignment="1" applyProtection="1">
      <alignment horizontal="left"/>
      <protection locked="0"/>
    </xf>
    <xf numFmtId="0" fontId="12" fillId="8" borderId="51" xfId="0" applyFont="1" applyFill="1" applyBorder="1" applyAlignment="1" applyProtection="1">
      <alignment horizontal="left" vertical="center" wrapText="1"/>
      <protection hidden="1"/>
    </xf>
    <xf numFmtId="0" fontId="12" fillId="8" borderId="52" xfId="0" applyFont="1" applyFill="1" applyBorder="1" applyAlignment="1" applyProtection="1">
      <alignment horizontal="left" vertical="center" wrapText="1"/>
      <protection hidden="1"/>
    </xf>
    <xf numFmtId="0" fontId="9" fillId="8" borderId="0" xfId="0" applyFont="1" applyFill="1" applyAlignment="1" applyProtection="1">
      <alignment horizontal="left"/>
      <protection locked="0" hidden="1"/>
    </xf>
    <xf numFmtId="0" fontId="9" fillId="8" borderId="10" xfId="0" applyFont="1" applyFill="1" applyBorder="1" applyAlignment="1" applyProtection="1">
      <alignment horizontal="left"/>
      <protection locked="0" hidden="1"/>
    </xf>
    <xf numFmtId="0" fontId="9" fillId="8" borderId="7" xfId="0" applyFont="1" applyFill="1" applyBorder="1" applyAlignment="1" applyProtection="1">
      <alignment horizontal="left"/>
      <protection locked="0" hidden="1"/>
    </xf>
    <xf numFmtId="0" fontId="9" fillId="8" borderId="13" xfId="0" applyFont="1" applyFill="1" applyBorder="1" applyAlignment="1" applyProtection="1">
      <alignment horizontal="left"/>
      <protection locked="0" hidden="1"/>
    </xf>
    <xf numFmtId="0" fontId="9" fillId="0" borderId="21" xfId="0" applyFont="1" applyBorder="1" applyAlignment="1" applyProtection="1">
      <alignment horizontal="center" vertical="center" textRotation="90" wrapText="1" shrinkToFit="1"/>
      <protection hidden="1"/>
    </xf>
    <xf numFmtId="0" fontId="9" fillId="0" borderId="85" xfId="0" applyFont="1" applyBorder="1" applyAlignment="1" applyProtection="1">
      <alignment horizontal="center" vertical="center" textRotation="90" wrapText="1" shrinkToFit="1"/>
      <protection hidden="1"/>
    </xf>
    <xf numFmtId="0" fontId="12" fillId="0" borderId="20" xfId="0" applyFont="1" applyBorder="1" applyAlignment="1" applyProtection="1">
      <alignment horizontal="center" vertical="center" wrapText="1" shrinkToFit="1"/>
      <protection hidden="1"/>
    </xf>
    <xf numFmtId="0" fontId="12" fillId="0" borderId="36" xfId="0" applyFont="1" applyBorder="1" applyAlignment="1" applyProtection="1">
      <alignment horizontal="center" vertical="center" wrapText="1" shrinkToFit="1"/>
      <protection hidden="1"/>
    </xf>
    <xf numFmtId="0" fontId="9" fillId="0" borderId="71" xfId="0" applyFont="1" applyBorder="1" applyAlignment="1" applyProtection="1">
      <alignment horizontal="center" vertical="center" shrinkToFit="1"/>
      <protection hidden="1"/>
    </xf>
    <xf numFmtId="0" fontId="9" fillId="0" borderId="1" xfId="0" applyFont="1" applyBorder="1" applyAlignment="1" applyProtection="1">
      <alignment horizontal="center" vertical="center" shrinkToFit="1"/>
      <protection hidden="1"/>
    </xf>
    <xf numFmtId="0" fontId="9" fillId="0" borderId="16" xfId="0" applyFont="1" applyBorder="1" applyAlignment="1" applyProtection="1">
      <alignment horizontal="left"/>
      <protection hidden="1"/>
    </xf>
    <xf numFmtId="0" fontId="9" fillId="2" borderId="51" xfId="0" applyFont="1" applyFill="1" applyBorder="1" applyAlignment="1" applyProtection="1">
      <alignment horizontal="left"/>
      <protection hidden="1"/>
    </xf>
    <xf numFmtId="49" fontId="9" fillId="2" borderId="53" xfId="0" applyNumberFormat="1" applyFont="1" applyFill="1" applyBorder="1" applyAlignment="1" applyProtection="1">
      <alignment horizontal="left"/>
      <protection hidden="1"/>
    </xf>
    <xf numFmtId="0" fontId="22" fillId="2" borderId="55" xfId="0" applyFont="1" applyFill="1" applyBorder="1" applyAlignment="1" applyProtection="1">
      <alignment horizontal="left" vertical="center" wrapText="1"/>
      <protection hidden="1"/>
    </xf>
    <xf numFmtId="0" fontId="9" fillId="2" borderId="12" xfId="0" applyFont="1" applyFill="1" applyBorder="1" applyAlignment="1" applyProtection="1">
      <alignment horizontal="left" vertical="center" wrapText="1" shrinkToFit="1"/>
      <protection locked="0" hidden="1"/>
    </xf>
    <xf numFmtId="0" fontId="3" fillId="2" borderId="42" xfId="0" applyFont="1" applyFill="1" applyBorder="1" applyAlignment="1" applyProtection="1">
      <alignment horizontal="left"/>
      <protection locked="0"/>
    </xf>
    <xf numFmtId="0" fontId="3" fillId="2" borderId="70" xfId="0" applyFont="1" applyFill="1" applyBorder="1" applyAlignment="1" applyProtection="1">
      <alignment horizontal="left"/>
      <protection locked="0"/>
    </xf>
    <xf numFmtId="0" fontId="3" fillId="2" borderId="69" xfId="0" applyFont="1" applyFill="1" applyBorder="1" applyAlignment="1" applyProtection="1">
      <alignment horizontal="left"/>
      <protection locked="0"/>
    </xf>
    <xf numFmtId="0" fontId="3" fillId="2" borderId="76" xfId="0" applyFont="1" applyFill="1" applyBorder="1" applyAlignment="1" applyProtection="1">
      <alignment horizontal="left"/>
      <protection locked="0"/>
    </xf>
    <xf numFmtId="0" fontId="9" fillId="0" borderId="11" xfId="0" applyFont="1" applyBorder="1" applyAlignment="1" applyProtection="1">
      <alignment horizontal="left"/>
      <protection hidden="1"/>
    </xf>
    <xf numFmtId="0" fontId="9" fillId="0" borderId="27" xfId="0" applyFont="1" applyBorder="1" applyAlignment="1" applyProtection="1">
      <alignment horizontal="left" vertical="center" shrinkToFit="1"/>
      <protection hidden="1"/>
    </xf>
    <xf numFmtId="0" fontId="9" fillId="0" borderId="7" xfId="0" applyFont="1" applyBorder="1" applyAlignment="1" applyProtection="1">
      <alignment horizontal="left" vertical="center" shrinkToFit="1"/>
      <protection hidden="1"/>
    </xf>
    <xf numFmtId="0" fontId="20" fillId="2" borderId="20" xfId="0" applyFont="1" applyFill="1" applyBorder="1" applyAlignment="1" applyProtection="1">
      <alignment horizontal="center" vertical="center" textRotation="90"/>
      <protection hidden="1"/>
    </xf>
    <xf numFmtId="0" fontId="13" fillId="0" borderId="24" xfId="0" applyFont="1" applyBorder="1" applyAlignment="1" applyProtection="1">
      <alignment horizontal="left"/>
      <protection hidden="1"/>
    </xf>
    <xf numFmtId="0" fontId="13" fillId="0" borderId="25" xfId="0" applyFont="1" applyBorder="1" applyAlignment="1" applyProtection="1">
      <alignment horizontal="left"/>
      <protection hidden="1"/>
    </xf>
    <xf numFmtId="0" fontId="13" fillId="0" borderId="26" xfId="0" applyFont="1" applyBorder="1" applyAlignment="1" applyProtection="1">
      <alignment horizontal="left"/>
      <protection hidden="1"/>
    </xf>
    <xf numFmtId="0" fontId="6" fillId="0" borderId="27" xfId="0" applyFont="1" applyBorder="1" applyAlignment="1">
      <alignment horizontal="center" wrapText="1"/>
    </xf>
    <xf numFmtId="0" fontId="6" fillId="0" borderId="7" xfId="0" applyFont="1" applyBorder="1" applyAlignment="1">
      <alignment horizontal="center" wrapText="1"/>
    </xf>
    <xf numFmtId="0" fontId="6" fillId="0" borderId="13" xfId="0" applyFont="1" applyBorder="1" applyAlignment="1">
      <alignment horizontal="center" wrapText="1"/>
    </xf>
    <xf numFmtId="0" fontId="25" fillId="0" borderId="11" xfId="0" applyFont="1" applyBorder="1" applyAlignment="1">
      <alignment horizontal="center" vertical="center"/>
    </xf>
    <xf numFmtId="0" fontId="25" fillId="0" borderId="12" xfId="0" applyFont="1" applyBorder="1" applyAlignment="1">
      <alignment horizontal="center" vertical="center"/>
    </xf>
    <xf numFmtId="0" fontId="25" fillId="0" borderId="9" xfId="0" applyFont="1" applyBorder="1" applyAlignment="1">
      <alignment horizontal="center" vertical="center"/>
    </xf>
    <xf numFmtId="0" fontId="25" fillId="0" borderId="27" xfId="0" applyFont="1" applyBorder="1" applyAlignment="1">
      <alignment horizontal="center" vertical="center"/>
    </xf>
    <xf numFmtId="0" fontId="25" fillId="0" borderId="7" xfId="0" applyFont="1" applyBorder="1" applyAlignment="1">
      <alignment horizontal="center" vertical="center"/>
    </xf>
    <xf numFmtId="0" fontId="25" fillId="0" borderId="13" xfId="0" applyFont="1" applyBorder="1" applyAlignment="1">
      <alignment horizontal="center" vertical="center"/>
    </xf>
    <xf numFmtId="0" fontId="3" fillId="0" borderId="11" xfId="0" applyFont="1" applyBorder="1" applyAlignment="1">
      <alignment horizontal="center"/>
    </xf>
    <xf numFmtId="0" fontId="3" fillId="0" borderId="12" xfId="0" applyFont="1" applyBorder="1" applyAlignment="1">
      <alignment horizontal="center"/>
    </xf>
    <xf numFmtId="0" fontId="3" fillId="0" borderId="9" xfId="0" applyFont="1" applyBorder="1" applyAlignment="1">
      <alignment horizontal="center"/>
    </xf>
    <xf numFmtId="0" fontId="9" fillId="0" borderId="7" xfId="0" applyFont="1" applyBorder="1" applyAlignment="1" applyProtection="1">
      <alignment horizontal="left"/>
      <protection hidden="1"/>
    </xf>
    <xf numFmtId="49" fontId="9" fillId="2" borderId="54" xfId="0" applyNumberFormat="1" applyFont="1" applyFill="1" applyBorder="1" applyAlignment="1" applyProtection="1">
      <alignment horizontal="left"/>
      <protection hidden="1"/>
    </xf>
    <xf numFmtId="0" fontId="9" fillId="2" borderId="64" xfId="0" applyFont="1" applyFill="1" applyBorder="1" applyAlignment="1" applyProtection="1">
      <alignment horizontal="left"/>
      <protection hidden="1"/>
    </xf>
    <xf numFmtId="0" fontId="9" fillId="2" borderId="65" xfId="0" applyFont="1" applyFill="1" applyBorder="1" applyAlignment="1" applyProtection="1">
      <alignment horizontal="left"/>
      <protection hidden="1"/>
    </xf>
    <xf numFmtId="0" fontId="9" fillId="2" borderId="51" xfId="0" applyNumberFormat="1" applyFont="1" applyFill="1" applyBorder="1" applyAlignment="1" applyProtection="1">
      <alignment horizontal="left"/>
      <protection hidden="1"/>
    </xf>
    <xf numFmtId="0" fontId="9" fillId="2" borderId="52" xfId="0" applyNumberFormat="1" applyFont="1" applyFill="1" applyBorder="1" applyAlignment="1" applyProtection="1">
      <alignment horizontal="left"/>
      <protection hidden="1"/>
    </xf>
    <xf numFmtId="0" fontId="9" fillId="2" borderId="53" xfId="0" applyNumberFormat="1" applyFont="1" applyFill="1" applyBorder="1" applyAlignment="1" applyProtection="1">
      <alignment horizontal="left"/>
      <protection hidden="1"/>
    </xf>
    <xf numFmtId="0" fontId="9" fillId="2" borderId="54" xfId="0" applyNumberFormat="1" applyFont="1" applyFill="1" applyBorder="1" applyAlignment="1" applyProtection="1">
      <alignment horizontal="left"/>
      <protection hidden="1"/>
    </xf>
    <xf numFmtId="0" fontId="13" fillId="0" borderId="0" xfId="0" applyFont="1" applyAlignment="1" applyProtection="1">
      <alignment horizontal="right"/>
      <protection hidden="1"/>
    </xf>
    <xf numFmtId="0" fontId="4" fillId="0" borderId="11" xfId="0" applyFont="1" applyBorder="1" applyAlignment="1" applyProtection="1">
      <alignment horizontal="center" vertical="center" wrapText="1"/>
      <protection hidden="1"/>
    </xf>
    <xf numFmtId="0" fontId="4" fillId="0" borderId="12" xfId="0" applyFont="1" applyBorder="1" applyAlignment="1" applyProtection="1">
      <alignment horizontal="center" vertical="center" wrapText="1"/>
      <protection hidden="1"/>
    </xf>
    <xf numFmtId="0" fontId="4" fillId="0" borderId="9" xfId="0" applyFont="1" applyBorder="1" applyAlignment="1" applyProtection="1">
      <alignment horizontal="center" vertical="center" wrapText="1"/>
      <protection hidden="1"/>
    </xf>
    <xf numFmtId="0" fontId="4" fillId="0" borderId="27" xfId="0" applyFont="1" applyBorder="1" applyAlignment="1" applyProtection="1">
      <alignment horizontal="center" vertical="center" wrapText="1"/>
      <protection hidden="1"/>
    </xf>
    <xf numFmtId="0" fontId="4" fillId="0" borderId="7" xfId="0" applyFont="1" applyBorder="1" applyAlignment="1" applyProtection="1">
      <alignment horizontal="center" vertical="center" wrapText="1"/>
      <protection hidden="1"/>
    </xf>
    <xf numFmtId="0" fontId="4" fillId="0" borderId="13" xfId="0" applyFont="1" applyBorder="1" applyAlignment="1" applyProtection="1">
      <alignment horizontal="center" vertical="center" wrapText="1"/>
      <protection hidden="1"/>
    </xf>
    <xf numFmtId="0" fontId="6" fillId="0" borderId="11" xfId="0" applyFont="1" applyBorder="1" applyAlignment="1" applyProtection="1">
      <alignment horizontal="center" wrapText="1"/>
      <protection hidden="1"/>
    </xf>
    <xf numFmtId="0" fontId="6" fillId="0" borderId="12" xfId="0" applyFont="1" applyBorder="1" applyAlignment="1" applyProtection="1">
      <alignment horizontal="center" wrapText="1"/>
      <protection hidden="1"/>
    </xf>
    <xf numFmtId="0" fontId="6" fillId="0" borderId="9" xfId="0" applyFont="1" applyBorder="1" applyAlignment="1" applyProtection="1">
      <alignment horizontal="center" wrapText="1"/>
      <protection hidden="1"/>
    </xf>
    <xf numFmtId="0" fontId="20" fillId="2" borderId="49" xfId="0" applyFont="1" applyFill="1" applyBorder="1" applyAlignment="1" applyProtection="1">
      <alignment horizontal="center" vertical="center" textRotation="90"/>
      <protection hidden="1"/>
    </xf>
    <xf numFmtId="0" fontId="20" fillId="2" borderId="67" xfId="0" applyFont="1" applyFill="1" applyBorder="1" applyAlignment="1" applyProtection="1">
      <alignment horizontal="center" vertical="center" textRotation="90"/>
      <protection hidden="1"/>
    </xf>
    <xf numFmtId="0" fontId="20" fillId="2" borderId="89" xfId="0" applyFont="1" applyFill="1" applyBorder="1" applyAlignment="1" applyProtection="1">
      <alignment horizontal="center" vertical="center" textRotation="90"/>
      <protection hidden="1"/>
    </xf>
    <xf numFmtId="0" fontId="16" fillId="0" borderId="0" xfId="0" applyFont="1" applyAlignment="1" applyProtection="1">
      <alignment horizontal="center" vertical="center" shrinkToFit="1"/>
      <protection hidden="1"/>
    </xf>
    <xf numFmtId="0" fontId="16" fillId="0" borderId="10" xfId="0" applyFont="1" applyBorder="1" applyAlignment="1" applyProtection="1">
      <alignment horizontal="center" vertical="center" shrinkToFit="1"/>
      <protection hidden="1"/>
    </xf>
    <xf numFmtId="0" fontId="23" fillId="0" borderId="0" xfId="1" applyFont="1" applyBorder="1" applyAlignment="1" applyProtection="1">
      <alignment horizontal="center" vertical="center" shrinkToFit="1"/>
      <protection locked="0" hidden="1"/>
    </xf>
    <xf numFmtId="0" fontId="23" fillId="0" borderId="10" xfId="1" applyFont="1" applyBorder="1" applyAlignment="1" applyProtection="1">
      <alignment horizontal="center" vertical="center" shrinkToFit="1"/>
      <protection locked="0" hidden="1"/>
    </xf>
  </cellXfs>
  <cellStyles count="3">
    <cellStyle name="Hyperlink" xfId="2" xr:uid="{00000000-000B-0000-0000-000008000000}"/>
    <cellStyle name="Link" xfId="1" builtinId="8"/>
    <cellStyle name="Standard" xfId="0" builtinId="0"/>
  </cellStyles>
  <dxfs count="7">
    <dxf>
      <font>
        <color rgb="FFFF0000"/>
      </font>
    </dxf>
    <dxf>
      <protection locked="1" hidden="0"/>
    </dxf>
    <dxf>
      <protection locked="1" hidden="0"/>
    </dxf>
    <dxf>
      <protection locked="1" hidden="0"/>
    </dxf>
    <dxf>
      <protection locked="1" hidden="0"/>
    </dxf>
    <dxf>
      <protection locked="1" hidden="0"/>
    </dxf>
    <dxf>
      <protection locked="1" hidden="0"/>
    </dxf>
  </dxfs>
  <tableStyles count="0" defaultTableStyle="TableStyleMedium2" defaultPivotStyle="PivotStyleLight16"/>
  <colors>
    <mruColors>
      <color rgb="FFFF5050"/>
      <color rgb="FFFF3300"/>
      <color rgb="FFECEC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hyperlink" Target="http://www.wanzl.com/downloads/musterpruefbericht" TargetMode="External"/><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7620</xdr:colOff>
          <xdr:row>11</xdr:row>
          <xdr:rowOff>0</xdr:rowOff>
        </xdr:from>
        <xdr:to>
          <xdr:col>2</xdr:col>
          <xdr:colOff>114300</xdr:colOff>
          <xdr:row>12</xdr:row>
          <xdr:rowOff>7620</xdr:rowOff>
        </xdr:to>
        <xdr:sp macro="" textlink="">
          <xdr:nvSpPr>
            <xdr:cNvPr id="2050" name="KontrollkästchenNachprüfung"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31</xdr:row>
          <xdr:rowOff>182880</xdr:rowOff>
        </xdr:from>
        <xdr:to>
          <xdr:col>4</xdr:col>
          <xdr:colOff>487680</xdr:colOff>
          <xdr:row>33</xdr:row>
          <xdr:rowOff>22860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xdr:colOff>
          <xdr:row>31</xdr:row>
          <xdr:rowOff>182880</xdr:rowOff>
        </xdr:from>
        <xdr:to>
          <xdr:col>10</xdr:col>
          <xdr:colOff>381000</xdr:colOff>
          <xdr:row>33</xdr:row>
          <xdr:rowOff>22860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251460</xdr:colOff>
          <xdr:row>31</xdr:row>
          <xdr:rowOff>182880</xdr:rowOff>
        </xdr:from>
        <xdr:to>
          <xdr:col>6</xdr:col>
          <xdr:colOff>228600</xdr:colOff>
          <xdr:row>33</xdr:row>
          <xdr:rowOff>30480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45720</xdr:colOff>
          <xdr:row>31</xdr:row>
          <xdr:rowOff>190500</xdr:rowOff>
        </xdr:from>
        <xdr:to>
          <xdr:col>22</xdr:col>
          <xdr:colOff>304800</xdr:colOff>
          <xdr:row>33</xdr:row>
          <xdr:rowOff>38100</xdr:rowOff>
        </xdr:to>
        <xdr:sp macro="" textlink="">
          <xdr:nvSpPr>
            <xdr:cNvPr id="2086" name="Check Box 38" hidden="1">
              <a:extLst>
                <a:ext uri="{63B3BB69-23CF-44E3-9099-C40C66FF867C}">
                  <a14:compatExt spid="_x0000_s2086"/>
                </a:ext>
                <a:ext uri="{FF2B5EF4-FFF2-40B4-BE49-F238E27FC236}">
                  <a16:creationId xmlns:a16="http://schemas.microsoft.com/office/drawing/2014/main" id="{00000000-0008-0000-0000-00002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22</xdr:col>
      <xdr:colOff>203835</xdr:colOff>
      <xdr:row>4</xdr:row>
      <xdr:rowOff>15543</xdr:rowOff>
    </xdr:from>
    <xdr:to>
      <xdr:col>22</xdr:col>
      <xdr:colOff>385676</xdr:colOff>
      <xdr:row>4</xdr:row>
      <xdr:rowOff>186360</xdr:rowOff>
    </xdr:to>
    <xdr:pic>
      <xdr:nvPicPr>
        <xdr:cNvPr id="3" name="Grafik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7861935" y="815643"/>
          <a:ext cx="171743" cy="170817"/>
        </a:xfrm>
        <a:prstGeom prst="rect">
          <a:avLst/>
        </a:prstGeom>
        <a:solidFill>
          <a:schemeClr val="accent1">
            <a:lumMod val="20000"/>
            <a:lumOff val="80000"/>
          </a:schemeClr>
        </a:solidFill>
      </xdr:spPr>
    </xdr:pic>
    <xdr:clientData/>
  </xdr:twoCellAnchor>
  <mc:AlternateContent xmlns:mc="http://schemas.openxmlformats.org/markup-compatibility/2006">
    <mc:Choice xmlns:a14="http://schemas.microsoft.com/office/drawing/2010/main" Requires="a14">
      <xdr:twoCellAnchor editAs="oneCell">
        <xdr:from>
          <xdr:col>4</xdr:col>
          <xdr:colOff>259080</xdr:colOff>
          <xdr:row>9</xdr:row>
          <xdr:rowOff>160020</xdr:rowOff>
        </xdr:from>
        <xdr:to>
          <xdr:col>4</xdr:col>
          <xdr:colOff>487680</xdr:colOff>
          <xdr:row>11</xdr:row>
          <xdr:rowOff>22860</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0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45720</xdr:colOff>
          <xdr:row>32</xdr:row>
          <xdr:rowOff>182880</xdr:rowOff>
        </xdr:from>
        <xdr:to>
          <xdr:col>22</xdr:col>
          <xdr:colOff>335280</xdr:colOff>
          <xdr:row>34</xdr:row>
          <xdr:rowOff>38100</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0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45720</xdr:colOff>
          <xdr:row>33</xdr:row>
          <xdr:rowOff>182880</xdr:rowOff>
        </xdr:from>
        <xdr:to>
          <xdr:col>22</xdr:col>
          <xdr:colOff>274320</xdr:colOff>
          <xdr:row>35</xdr:row>
          <xdr:rowOff>38100</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0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213360</xdr:colOff>
          <xdr:row>31</xdr:row>
          <xdr:rowOff>190500</xdr:rowOff>
        </xdr:from>
        <xdr:to>
          <xdr:col>23</xdr:col>
          <xdr:colOff>441960</xdr:colOff>
          <xdr:row>33</xdr:row>
          <xdr:rowOff>30480</xdr:rowOff>
        </xdr:to>
        <xdr:sp macro="" textlink="">
          <xdr:nvSpPr>
            <xdr:cNvPr id="2102" name="Check Box 54" hidden="1">
              <a:extLst>
                <a:ext uri="{63B3BB69-23CF-44E3-9099-C40C66FF867C}">
                  <a14:compatExt spid="_x0000_s2102"/>
                </a:ext>
                <a:ext uri="{FF2B5EF4-FFF2-40B4-BE49-F238E27FC236}">
                  <a16:creationId xmlns:a16="http://schemas.microsoft.com/office/drawing/2014/main" id="{00000000-0008-0000-0000-00003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213360</xdr:colOff>
          <xdr:row>33</xdr:row>
          <xdr:rowOff>0</xdr:rowOff>
        </xdr:from>
        <xdr:to>
          <xdr:col>23</xdr:col>
          <xdr:colOff>381000</xdr:colOff>
          <xdr:row>34</xdr:row>
          <xdr:rowOff>30480</xdr:rowOff>
        </xdr:to>
        <xdr:sp macro="" textlink="">
          <xdr:nvSpPr>
            <xdr:cNvPr id="2103" name="Check Box 55" hidden="1">
              <a:extLst>
                <a:ext uri="{63B3BB69-23CF-44E3-9099-C40C66FF867C}">
                  <a14:compatExt spid="_x0000_s2103"/>
                </a:ext>
                <a:ext uri="{FF2B5EF4-FFF2-40B4-BE49-F238E27FC236}">
                  <a16:creationId xmlns:a16="http://schemas.microsoft.com/office/drawing/2014/main" id="{00000000-0008-0000-0000-00003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213360</xdr:colOff>
          <xdr:row>31</xdr:row>
          <xdr:rowOff>190500</xdr:rowOff>
        </xdr:from>
        <xdr:to>
          <xdr:col>18</xdr:col>
          <xdr:colOff>76200</xdr:colOff>
          <xdr:row>33</xdr:row>
          <xdr:rowOff>38100</xdr:rowOff>
        </xdr:to>
        <xdr:sp macro="" textlink="">
          <xdr:nvSpPr>
            <xdr:cNvPr id="2115" name="Check Box 67" hidden="1">
              <a:extLst>
                <a:ext uri="{63B3BB69-23CF-44E3-9099-C40C66FF867C}">
                  <a14:compatExt spid="_x0000_s2115"/>
                </a:ext>
                <a:ext uri="{FF2B5EF4-FFF2-40B4-BE49-F238E27FC236}">
                  <a16:creationId xmlns:a16="http://schemas.microsoft.com/office/drawing/2014/main" id="{00000000-0008-0000-0000-00004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213360</xdr:colOff>
          <xdr:row>32</xdr:row>
          <xdr:rowOff>182880</xdr:rowOff>
        </xdr:from>
        <xdr:to>
          <xdr:col>18</xdr:col>
          <xdr:colOff>144780</xdr:colOff>
          <xdr:row>34</xdr:row>
          <xdr:rowOff>38100</xdr:rowOff>
        </xdr:to>
        <xdr:sp macro="" textlink="">
          <xdr:nvSpPr>
            <xdr:cNvPr id="2116" name="Check Box 68" hidden="1">
              <a:extLst>
                <a:ext uri="{63B3BB69-23CF-44E3-9099-C40C66FF867C}">
                  <a14:compatExt spid="_x0000_s2116"/>
                </a:ext>
                <a:ext uri="{FF2B5EF4-FFF2-40B4-BE49-F238E27FC236}">
                  <a16:creationId xmlns:a16="http://schemas.microsoft.com/office/drawing/2014/main" id="{00000000-0008-0000-0000-00004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213360</xdr:colOff>
          <xdr:row>33</xdr:row>
          <xdr:rowOff>182880</xdr:rowOff>
        </xdr:from>
        <xdr:to>
          <xdr:col>18</xdr:col>
          <xdr:colOff>106680</xdr:colOff>
          <xdr:row>35</xdr:row>
          <xdr:rowOff>38100</xdr:rowOff>
        </xdr:to>
        <xdr:sp macro="" textlink="">
          <xdr:nvSpPr>
            <xdr:cNvPr id="2117" name="Check Box 69" hidden="1">
              <a:extLst>
                <a:ext uri="{63B3BB69-23CF-44E3-9099-C40C66FF867C}">
                  <a14:compatExt spid="_x0000_s2117"/>
                </a:ext>
                <a:ext uri="{FF2B5EF4-FFF2-40B4-BE49-F238E27FC236}">
                  <a16:creationId xmlns:a16="http://schemas.microsoft.com/office/drawing/2014/main" id="{00000000-0008-0000-0000-00004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9</xdr:row>
          <xdr:rowOff>152400</xdr:rowOff>
        </xdr:from>
        <xdr:to>
          <xdr:col>2</xdr:col>
          <xdr:colOff>0</xdr:colOff>
          <xdr:row>11</xdr:row>
          <xdr:rowOff>45720</xdr:rowOff>
        </xdr:to>
        <xdr:sp macro="" textlink="">
          <xdr:nvSpPr>
            <xdr:cNvPr id="2126" name="Check Box 78" hidden="1">
              <a:extLst>
                <a:ext uri="{63B3BB69-23CF-44E3-9099-C40C66FF867C}">
                  <a14:compatExt spid="_x0000_s2126"/>
                </a:ext>
                <a:ext uri="{FF2B5EF4-FFF2-40B4-BE49-F238E27FC236}">
                  <a16:creationId xmlns:a16="http://schemas.microsoft.com/office/drawing/2014/main" id="{00000000-0008-0000-0000-00004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xdr:col>
      <xdr:colOff>192343</xdr:colOff>
      <xdr:row>0</xdr:row>
      <xdr:rowOff>53065</xdr:rowOff>
    </xdr:from>
    <xdr:ext cx="1415063" cy="303190"/>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rotWithShape="1">
        <a:blip xmlns:r="http://schemas.openxmlformats.org/officeDocument/2006/relationships" r:embed="rId2"/>
        <a:srcRect t="8169" b="7612"/>
        <a:stretch/>
      </xdr:blipFill>
      <xdr:spPr>
        <a:xfrm>
          <a:off x="331555" y="53065"/>
          <a:ext cx="1415063" cy="303190"/>
        </a:xfrm>
        <a:prstGeom prst="rect">
          <a:avLst/>
        </a:prstGeom>
      </xdr:spPr>
    </xdr:pic>
    <xdr:clientData/>
  </xdr:oneCellAnchor>
  <xdr:oneCellAnchor>
    <xdr:from>
      <xdr:col>1</xdr:col>
      <xdr:colOff>192343</xdr:colOff>
      <xdr:row>38</xdr:row>
      <xdr:rowOff>53065</xdr:rowOff>
    </xdr:from>
    <xdr:ext cx="1415063" cy="303190"/>
    <xdr:pic>
      <xdr:nvPicPr>
        <xdr:cNvPr id="5" name="Grafik 4">
          <a:extLst>
            <a:ext uri="{FF2B5EF4-FFF2-40B4-BE49-F238E27FC236}">
              <a16:creationId xmlns:a16="http://schemas.microsoft.com/office/drawing/2014/main" id="{00000000-0008-0000-0000-000005000000}"/>
            </a:ext>
          </a:extLst>
        </xdr:cNvPr>
        <xdr:cNvPicPr>
          <a:picLocks noChangeAspect="1"/>
        </xdr:cNvPicPr>
      </xdr:nvPicPr>
      <xdr:blipFill rotWithShape="1">
        <a:blip xmlns:r="http://schemas.openxmlformats.org/officeDocument/2006/relationships" r:embed="rId2"/>
        <a:srcRect t="8169" b="7612"/>
        <a:stretch/>
      </xdr:blipFill>
      <xdr:spPr>
        <a:xfrm>
          <a:off x="331555" y="6691257"/>
          <a:ext cx="1415063" cy="303190"/>
        </a:xfrm>
        <a:prstGeom prst="rect">
          <a:avLst/>
        </a:prstGeom>
      </xdr:spPr>
    </xdr:pic>
    <xdr:clientData/>
  </xdr:oneCellAnchor>
  <xdr:twoCellAnchor editAs="oneCell">
    <xdr:from>
      <xdr:col>34</xdr:col>
      <xdr:colOff>214419</xdr:colOff>
      <xdr:row>8</xdr:row>
      <xdr:rowOff>109696</xdr:rowOff>
    </xdr:from>
    <xdr:to>
      <xdr:col>34</xdr:col>
      <xdr:colOff>1672664</xdr:colOff>
      <xdr:row>20</xdr:row>
      <xdr:rowOff>15232</xdr:rowOff>
    </xdr:to>
    <xdr:pic>
      <xdr:nvPicPr>
        <xdr:cNvPr id="6" name="Grafik 5">
          <a:hlinkClick xmlns:r="http://schemas.openxmlformats.org/officeDocument/2006/relationships" r:id="rId3"/>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a:stretch>
          <a:fillRect/>
        </a:stretch>
      </xdr:blipFill>
      <xdr:spPr>
        <a:xfrm>
          <a:off x="9774437" y="1797582"/>
          <a:ext cx="1445453" cy="2143265"/>
        </a:xfrm>
        <a:prstGeom prst="rect">
          <a:avLst/>
        </a:prstGeom>
        <a:solidFill>
          <a:srgbClr val="000000">
            <a:shade val="95000"/>
          </a:srgbClr>
        </a:solidFill>
        <a:ln w="57150" cap="sq">
          <a:solidFill>
            <a:srgbClr val="FF0000"/>
          </a:solidFill>
          <a:miter lim="800000"/>
        </a:ln>
        <a:effectLst>
          <a:outerShdw blurRad="254000" dist="190500" dir="2700000" sy="90000" algn="bl" rotWithShape="0">
            <a:srgbClr val="000000">
              <a:alpha val="40000"/>
            </a:srgbClr>
          </a:outerShdw>
        </a:effec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659068</xdr:colOff>
      <xdr:row>0</xdr:row>
      <xdr:rowOff>18775</xdr:rowOff>
    </xdr:from>
    <xdr:ext cx="1415063" cy="303190"/>
    <xdr:pic>
      <xdr:nvPicPr>
        <xdr:cNvPr id="2" name="Grafik 1">
          <a:extLst>
            <a:ext uri="{FF2B5EF4-FFF2-40B4-BE49-F238E27FC236}">
              <a16:creationId xmlns:a16="http://schemas.microsoft.com/office/drawing/2014/main" id="{00000000-0008-0000-0100-000002000000}"/>
            </a:ext>
          </a:extLst>
        </xdr:cNvPr>
        <xdr:cNvPicPr>
          <a:picLocks noChangeAspect="1"/>
        </xdr:cNvPicPr>
      </xdr:nvPicPr>
      <xdr:blipFill rotWithShape="1">
        <a:blip xmlns:r="http://schemas.openxmlformats.org/officeDocument/2006/relationships" r:embed="rId1"/>
        <a:srcRect t="8169" b="7612"/>
        <a:stretch/>
      </xdr:blipFill>
      <xdr:spPr>
        <a:xfrm>
          <a:off x="963868" y="18775"/>
          <a:ext cx="1415063" cy="30319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2</xdr:col>
      <xdr:colOff>192343</xdr:colOff>
      <xdr:row>0</xdr:row>
      <xdr:rowOff>37825</xdr:rowOff>
    </xdr:from>
    <xdr:ext cx="1415063" cy="303190"/>
    <xdr:pic>
      <xdr:nvPicPr>
        <xdr:cNvPr id="5" name="Grafik 4">
          <a:extLst>
            <a:ext uri="{FF2B5EF4-FFF2-40B4-BE49-F238E27FC236}">
              <a16:creationId xmlns:a16="http://schemas.microsoft.com/office/drawing/2014/main" id="{7C91C4CA-775D-48BC-83F6-C3BD75C4B02F}"/>
            </a:ext>
          </a:extLst>
        </xdr:cNvPr>
        <xdr:cNvPicPr>
          <a:picLocks noChangeAspect="1"/>
        </xdr:cNvPicPr>
      </xdr:nvPicPr>
      <xdr:blipFill rotWithShape="1">
        <a:blip xmlns:r="http://schemas.openxmlformats.org/officeDocument/2006/relationships" r:embed="rId1"/>
        <a:srcRect t="8169" b="7612"/>
        <a:stretch/>
      </xdr:blipFill>
      <xdr:spPr>
        <a:xfrm>
          <a:off x="375223" y="37825"/>
          <a:ext cx="1415063" cy="303190"/>
        </a:xfrm>
        <a:prstGeom prst="rect">
          <a:avLst/>
        </a:prstGeom>
      </xdr:spPr>
    </xdr:pic>
    <xdr:clientData/>
  </xdr:oneCellAnchor>
  <xdr:oneCellAnchor>
    <xdr:from>
      <xdr:col>11</xdr:col>
      <xdr:colOff>270510</xdr:colOff>
      <xdr:row>3</xdr:row>
      <xdr:rowOff>25068</xdr:rowOff>
    </xdr:from>
    <xdr:ext cx="181841" cy="170817"/>
    <xdr:pic>
      <xdr:nvPicPr>
        <xdr:cNvPr id="6" name="Grafik 5">
          <a:extLst>
            <a:ext uri="{FF2B5EF4-FFF2-40B4-BE49-F238E27FC236}">
              <a16:creationId xmlns:a16="http://schemas.microsoft.com/office/drawing/2014/main" id="{902D0D9F-EFAE-4913-B3A4-8270B58AC12A}"/>
            </a:ext>
          </a:extLst>
        </xdr:cNvPr>
        <xdr:cNvPicPr>
          <a:picLocks noChangeAspect="1"/>
        </xdr:cNvPicPr>
      </xdr:nvPicPr>
      <xdr:blipFill>
        <a:blip xmlns:r="http://schemas.openxmlformats.org/officeDocument/2006/relationships" r:embed="rId2"/>
        <a:stretch>
          <a:fillRect/>
        </a:stretch>
      </xdr:blipFill>
      <xdr:spPr>
        <a:xfrm>
          <a:off x="5452110" y="682293"/>
          <a:ext cx="181841" cy="170817"/>
        </a:xfrm>
        <a:prstGeom prst="rect">
          <a:avLst/>
        </a:prstGeom>
        <a:solidFill>
          <a:schemeClr val="accent1">
            <a:lumMod val="20000"/>
            <a:lumOff val="80000"/>
          </a:schemeClr>
        </a:solidFill>
      </xdr:spPr>
    </xdr:pic>
    <xdr:clientData/>
  </xdr:oneCellAnchor>
  <mc:AlternateContent xmlns:mc="http://schemas.openxmlformats.org/markup-compatibility/2006">
    <mc:Choice xmlns:a14="http://schemas.microsoft.com/office/drawing/2010/main" Requires="a14">
      <xdr:twoCellAnchor editAs="oneCell">
        <xdr:from>
          <xdr:col>10</xdr:col>
          <xdr:colOff>7620</xdr:colOff>
          <xdr:row>17</xdr:row>
          <xdr:rowOff>76200</xdr:rowOff>
        </xdr:from>
        <xdr:to>
          <xdr:col>10</xdr:col>
          <xdr:colOff>419100</xdr:colOff>
          <xdr:row>19</xdr:row>
          <xdr:rowOff>22860</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2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17</xdr:row>
          <xdr:rowOff>76200</xdr:rowOff>
        </xdr:from>
        <xdr:to>
          <xdr:col>10</xdr:col>
          <xdr:colOff>419100</xdr:colOff>
          <xdr:row>19</xdr:row>
          <xdr:rowOff>22860</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2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17</xdr:row>
          <xdr:rowOff>83820</xdr:rowOff>
        </xdr:from>
        <xdr:to>
          <xdr:col>11</xdr:col>
          <xdr:colOff>381000</xdr:colOff>
          <xdr:row>19</xdr:row>
          <xdr:rowOff>30480</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2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45720</xdr:colOff>
          <xdr:row>21</xdr:row>
          <xdr:rowOff>76200</xdr:rowOff>
        </xdr:from>
        <xdr:to>
          <xdr:col>12</xdr:col>
          <xdr:colOff>457200</xdr:colOff>
          <xdr:row>23</xdr:row>
          <xdr:rowOff>22860</xdr:rowOff>
        </xdr:to>
        <xdr:sp macro="" textlink="">
          <xdr:nvSpPr>
            <xdr:cNvPr id="4162" name="Check Box 66" hidden="1">
              <a:extLst>
                <a:ext uri="{63B3BB69-23CF-44E3-9099-C40C66FF867C}">
                  <a14:compatExt spid="_x0000_s4162"/>
                </a:ext>
                <a:ext uri="{FF2B5EF4-FFF2-40B4-BE49-F238E27FC236}">
                  <a16:creationId xmlns:a16="http://schemas.microsoft.com/office/drawing/2014/main" id="{00000000-0008-0000-0200-00004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19</xdr:row>
          <xdr:rowOff>76200</xdr:rowOff>
        </xdr:from>
        <xdr:to>
          <xdr:col>10</xdr:col>
          <xdr:colOff>419100</xdr:colOff>
          <xdr:row>21</xdr:row>
          <xdr:rowOff>22860</xdr:rowOff>
        </xdr:to>
        <xdr:sp macro="" textlink="">
          <xdr:nvSpPr>
            <xdr:cNvPr id="4190" name="Check Box 94" hidden="1">
              <a:extLst>
                <a:ext uri="{63B3BB69-23CF-44E3-9099-C40C66FF867C}">
                  <a14:compatExt spid="_x0000_s4190"/>
                </a:ext>
                <a:ext uri="{FF2B5EF4-FFF2-40B4-BE49-F238E27FC236}">
                  <a16:creationId xmlns:a16="http://schemas.microsoft.com/office/drawing/2014/main" id="{00000000-0008-0000-0200-00005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19</xdr:row>
          <xdr:rowOff>76200</xdr:rowOff>
        </xdr:from>
        <xdr:to>
          <xdr:col>10</xdr:col>
          <xdr:colOff>419100</xdr:colOff>
          <xdr:row>21</xdr:row>
          <xdr:rowOff>22860</xdr:rowOff>
        </xdr:to>
        <xdr:sp macro="" textlink="">
          <xdr:nvSpPr>
            <xdr:cNvPr id="4191" name="Check Box 95" hidden="1">
              <a:extLst>
                <a:ext uri="{63B3BB69-23CF-44E3-9099-C40C66FF867C}">
                  <a14:compatExt spid="_x0000_s4191"/>
                </a:ext>
                <a:ext uri="{FF2B5EF4-FFF2-40B4-BE49-F238E27FC236}">
                  <a16:creationId xmlns:a16="http://schemas.microsoft.com/office/drawing/2014/main" id="{00000000-0008-0000-0200-00005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21</xdr:row>
          <xdr:rowOff>76200</xdr:rowOff>
        </xdr:from>
        <xdr:to>
          <xdr:col>10</xdr:col>
          <xdr:colOff>419100</xdr:colOff>
          <xdr:row>23</xdr:row>
          <xdr:rowOff>22860</xdr:rowOff>
        </xdr:to>
        <xdr:sp macro="" textlink="">
          <xdr:nvSpPr>
            <xdr:cNvPr id="4192" name="Check Box 96" hidden="1">
              <a:extLst>
                <a:ext uri="{63B3BB69-23CF-44E3-9099-C40C66FF867C}">
                  <a14:compatExt spid="_x0000_s4192"/>
                </a:ext>
                <a:ext uri="{FF2B5EF4-FFF2-40B4-BE49-F238E27FC236}">
                  <a16:creationId xmlns:a16="http://schemas.microsoft.com/office/drawing/2014/main" id="{00000000-0008-0000-0200-00006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21</xdr:row>
          <xdr:rowOff>76200</xdr:rowOff>
        </xdr:from>
        <xdr:to>
          <xdr:col>10</xdr:col>
          <xdr:colOff>419100</xdr:colOff>
          <xdr:row>23</xdr:row>
          <xdr:rowOff>22860</xdr:rowOff>
        </xdr:to>
        <xdr:sp macro="" textlink="">
          <xdr:nvSpPr>
            <xdr:cNvPr id="4193" name="Check Box 97" hidden="1">
              <a:extLst>
                <a:ext uri="{63B3BB69-23CF-44E3-9099-C40C66FF867C}">
                  <a14:compatExt spid="_x0000_s4193"/>
                </a:ext>
                <a:ext uri="{FF2B5EF4-FFF2-40B4-BE49-F238E27FC236}">
                  <a16:creationId xmlns:a16="http://schemas.microsoft.com/office/drawing/2014/main" id="{00000000-0008-0000-0200-00006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23</xdr:row>
          <xdr:rowOff>76200</xdr:rowOff>
        </xdr:from>
        <xdr:to>
          <xdr:col>10</xdr:col>
          <xdr:colOff>419100</xdr:colOff>
          <xdr:row>25</xdr:row>
          <xdr:rowOff>22860</xdr:rowOff>
        </xdr:to>
        <xdr:sp macro="" textlink="">
          <xdr:nvSpPr>
            <xdr:cNvPr id="4194" name="Check Box 98" hidden="1">
              <a:extLst>
                <a:ext uri="{63B3BB69-23CF-44E3-9099-C40C66FF867C}">
                  <a14:compatExt spid="_x0000_s4194"/>
                </a:ext>
                <a:ext uri="{FF2B5EF4-FFF2-40B4-BE49-F238E27FC236}">
                  <a16:creationId xmlns:a16="http://schemas.microsoft.com/office/drawing/2014/main" id="{00000000-0008-0000-0200-00006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23</xdr:row>
          <xdr:rowOff>76200</xdr:rowOff>
        </xdr:from>
        <xdr:to>
          <xdr:col>10</xdr:col>
          <xdr:colOff>419100</xdr:colOff>
          <xdr:row>25</xdr:row>
          <xdr:rowOff>22860</xdr:rowOff>
        </xdr:to>
        <xdr:sp macro="" textlink="">
          <xdr:nvSpPr>
            <xdr:cNvPr id="4195" name="Check Box 99" hidden="1">
              <a:extLst>
                <a:ext uri="{63B3BB69-23CF-44E3-9099-C40C66FF867C}">
                  <a14:compatExt spid="_x0000_s4195"/>
                </a:ext>
                <a:ext uri="{FF2B5EF4-FFF2-40B4-BE49-F238E27FC236}">
                  <a16:creationId xmlns:a16="http://schemas.microsoft.com/office/drawing/2014/main" id="{00000000-0008-0000-0200-00006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26</xdr:row>
          <xdr:rowOff>76200</xdr:rowOff>
        </xdr:from>
        <xdr:to>
          <xdr:col>10</xdr:col>
          <xdr:colOff>419100</xdr:colOff>
          <xdr:row>28</xdr:row>
          <xdr:rowOff>22860</xdr:rowOff>
        </xdr:to>
        <xdr:sp macro="" textlink="">
          <xdr:nvSpPr>
            <xdr:cNvPr id="4196" name="Check Box 100" hidden="1">
              <a:extLst>
                <a:ext uri="{63B3BB69-23CF-44E3-9099-C40C66FF867C}">
                  <a14:compatExt spid="_x0000_s4196"/>
                </a:ext>
                <a:ext uri="{FF2B5EF4-FFF2-40B4-BE49-F238E27FC236}">
                  <a16:creationId xmlns:a16="http://schemas.microsoft.com/office/drawing/2014/main" id="{00000000-0008-0000-0200-00006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26</xdr:row>
          <xdr:rowOff>76200</xdr:rowOff>
        </xdr:from>
        <xdr:to>
          <xdr:col>10</xdr:col>
          <xdr:colOff>419100</xdr:colOff>
          <xdr:row>28</xdr:row>
          <xdr:rowOff>22860</xdr:rowOff>
        </xdr:to>
        <xdr:sp macro="" textlink="">
          <xdr:nvSpPr>
            <xdr:cNvPr id="4197" name="Check Box 101" hidden="1">
              <a:extLst>
                <a:ext uri="{63B3BB69-23CF-44E3-9099-C40C66FF867C}">
                  <a14:compatExt spid="_x0000_s4197"/>
                </a:ext>
                <a:ext uri="{FF2B5EF4-FFF2-40B4-BE49-F238E27FC236}">
                  <a16:creationId xmlns:a16="http://schemas.microsoft.com/office/drawing/2014/main" id="{00000000-0008-0000-0200-00006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28</xdr:row>
          <xdr:rowOff>76200</xdr:rowOff>
        </xdr:from>
        <xdr:to>
          <xdr:col>10</xdr:col>
          <xdr:colOff>419100</xdr:colOff>
          <xdr:row>30</xdr:row>
          <xdr:rowOff>22860</xdr:rowOff>
        </xdr:to>
        <xdr:sp macro="" textlink="">
          <xdr:nvSpPr>
            <xdr:cNvPr id="4198" name="Check Box 102" hidden="1">
              <a:extLst>
                <a:ext uri="{63B3BB69-23CF-44E3-9099-C40C66FF867C}">
                  <a14:compatExt spid="_x0000_s4198"/>
                </a:ext>
                <a:ext uri="{FF2B5EF4-FFF2-40B4-BE49-F238E27FC236}">
                  <a16:creationId xmlns:a16="http://schemas.microsoft.com/office/drawing/2014/main" id="{00000000-0008-0000-0200-00006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28</xdr:row>
          <xdr:rowOff>76200</xdr:rowOff>
        </xdr:from>
        <xdr:to>
          <xdr:col>10</xdr:col>
          <xdr:colOff>419100</xdr:colOff>
          <xdr:row>30</xdr:row>
          <xdr:rowOff>22860</xdr:rowOff>
        </xdr:to>
        <xdr:sp macro="" textlink="">
          <xdr:nvSpPr>
            <xdr:cNvPr id="4199" name="Check Box 103" hidden="1">
              <a:extLst>
                <a:ext uri="{63B3BB69-23CF-44E3-9099-C40C66FF867C}">
                  <a14:compatExt spid="_x0000_s4199"/>
                </a:ext>
                <a:ext uri="{FF2B5EF4-FFF2-40B4-BE49-F238E27FC236}">
                  <a16:creationId xmlns:a16="http://schemas.microsoft.com/office/drawing/2014/main" id="{00000000-0008-0000-0200-00006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30</xdr:row>
          <xdr:rowOff>76200</xdr:rowOff>
        </xdr:from>
        <xdr:to>
          <xdr:col>10</xdr:col>
          <xdr:colOff>419100</xdr:colOff>
          <xdr:row>32</xdr:row>
          <xdr:rowOff>22860</xdr:rowOff>
        </xdr:to>
        <xdr:sp macro="" textlink="">
          <xdr:nvSpPr>
            <xdr:cNvPr id="4200" name="Check Box 104" hidden="1">
              <a:extLst>
                <a:ext uri="{63B3BB69-23CF-44E3-9099-C40C66FF867C}">
                  <a14:compatExt spid="_x0000_s4200"/>
                </a:ext>
                <a:ext uri="{FF2B5EF4-FFF2-40B4-BE49-F238E27FC236}">
                  <a16:creationId xmlns:a16="http://schemas.microsoft.com/office/drawing/2014/main" id="{00000000-0008-0000-0200-00006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30</xdr:row>
          <xdr:rowOff>76200</xdr:rowOff>
        </xdr:from>
        <xdr:to>
          <xdr:col>10</xdr:col>
          <xdr:colOff>419100</xdr:colOff>
          <xdr:row>32</xdr:row>
          <xdr:rowOff>22860</xdr:rowOff>
        </xdr:to>
        <xdr:sp macro="" textlink="">
          <xdr:nvSpPr>
            <xdr:cNvPr id="4201" name="Check Box 105" hidden="1">
              <a:extLst>
                <a:ext uri="{63B3BB69-23CF-44E3-9099-C40C66FF867C}">
                  <a14:compatExt spid="_x0000_s4201"/>
                </a:ext>
                <a:ext uri="{FF2B5EF4-FFF2-40B4-BE49-F238E27FC236}">
                  <a16:creationId xmlns:a16="http://schemas.microsoft.com/office/drawing/2014/main" id="{00000000-0008-0000-0200-00006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32</xdr:row>
          <xdr:rowOff>76200</xdr:rowOff>
        </xdr:from>
        <xdr:to>
          <xdr:col>10</xdr:col>
          <xdr:colOff>419100</xdr:colOff>
          <xdr:row>34</xdr:row>
          <xdr:rowOff>22860</xdr:rowOff>
        </xdr:to>
        <xdr:sp macro="" textlink="">
          <xdr:nvSpPr>
            <xdr:cNvPr id="4202" name="Check Box 106" hidden="1">
              <a:extLst>
                <a:ext uri="{63B3BB69-23CF-44E3-9099-C40C66FF867C}">
                  <a14:compatExt spid="_x0000_s4202"/>
                </a:ext>
                <a:ext uri="{FF2B5EF4-FFF2-40B4-BE49-F238E27FC236}">
                  <a16:creationId xmlns:a16="http://schemas.microsoft.com/office/drawing/2014/main" id="{00000000-0008-0000-0200-00006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32</xdr:row>
          <xdr:rowOff>76200</xdr:rowOff>
        </xdr:from>
        <xdr:to>
          <xdr:col>10</xdr:col>
          <xdr:colOff>419100</xdr:colOff>
          <xdr:row>34</xdr:row>
          <xdr:rowOff>22860</xdr:rowOff>
        </xdr:to>
        <xdr:sp macro="" textlink="">
          <xdr:nvSpPr>
            <xdr:cNvPr id="4203" name="Check Box 107" hidden="1">
              <a:extLst>
                <a:ext uri="{63B3BB69-23CF-44E3-9099-C40C66FF867C}">
                  <a14:compatExt spid="_x0000_s4203"/>
                </a:ext>
                <a:ext uri="{FF2B5EF4-FFF2-40B4-BE49-F238E27FC236}">
                  <a16:creationId xmlns:a16="http://schemas.microsoft.com/office/drawing/2014/main" id="{00000000-0008-0000-0200-00006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34</xdr:row>
          <xdr:rowOff>76200</xdr:rowOff>
        </xdr:from>
        <xdr:to>
          <xdr:col>10</xdr:col>
          <xdr:colOff>419100</xdr:colOff>
          <xdr:row>36</xdr:row>
          <xdr:rowOff>22860</xdr:rowOff>
        </xdr:to>
        <xdr:sp macro="" textlink="">
          <xdr:nvSpPr>
            <xdr:cNvPr id="4204" name="Check Box 108" hidden="1">
              <a:extLst>
                <a:ext uri="{63B3BB69-23CF-44E3-9099-C40C66FF867C}">
                  <a14:compatExt spid="_x0000_s4204"/>
                </a:ext>
                <a:ext uri="{FF2B5EF4-FFF2-40B4-BE49-F238E27FC236}">
                  <a16:creationId xmlns:a16="http://schemas.microsoft.com/office/drawing/2014/main" id="{00000000-0008-0000-0200-00006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34</xdr:row>
          <xdr:rowOff>76200</xdr:rowOff>
        </xdr:from>
        <xdr:to>
          <xdr:col>10</xdr:col>
          <xdr:colOff>419100</xdr:colOff>
          <xdr:row>36</xdr:row>
          <xdr:rowOff>22860</xdr:rowOff>
        </xdr:to>
        <xdr:sp macro="" textlink="">
          <xdr:nvSpPr>
            <xdr:cNvPr id="4205" name="Check Box 109" hidden="1">
              <a:extLst>
                <a:ext uri="{63B3BB69-23CF-44E3-9099-C40C66FF867C}">
                  <a14:compatExt spid="_x0000_s4205"/>
                </a:ext>
                <a:ext uri="{FF2B5EF4-FFF2-40B4-BE49-F238E27FC236}">
                  <a16:creationId xmlns:a16="http://schemas.microsoft.com/office/drawing/2014/main" id="{00000000-0008-0000-0200-00006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36</xdr:row>
          <xdr:rowOff>76200</xdr:rowOff>
        </xdr:from>
        <xdr:to>
          <xdr:col>10</xdr:col>
          <xdr:colOff>419100</xdr:colOff>
          <xdr:row>38</xdr:row>
          <xdr:rowOff>22860</xdr:rowOff>
        </xdr:to>
        <xdr:sp macro="" textlink="">
          <xdr:nvSpPr>
            <xdr:cNvPr id="4206" name="Check Box 110" hidden="1">
              <a:extLst>
                <a:ext uri="{63B3BB69-23CF-44E3-9099-C40C66FF867C}">
                  <a14:compatExt spid="_x0000_s4206"/>
                </a:ext>
                <a:ext uri="{FF2B5EF4-FFF2-40B4-BE49-F238E27FC236}">
                  <a16:creationId xmlns:a16="http://schemas.microsoft.com/office/drawing/2014/main" id="{00000000-0008-0000-0200-00006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36</xdr:row>
          <xdr:rowOff>76200</xdr:rowOff>
        </xdr:from>
        <xdr:to>
          <xdr:col>10</xdr:col>
          <xdr:colOff>419100</xdr:colOff>
          <xdr:row>38</xdr:row>
          <xdr:rowOff>22860</xdr:rowOff>
        </xdr:to>
        <xdr:sp macro="" textlink="">
          <xdr:nvSpPr>
            <xdr:cNvPr id="4207" name="Check Box 111" hidden="1">
              <a:extLst>
                <a:ext uri="{63B3BB69-23CF-44E3-9099-C40C66FF867C}">
                  <a14:compatExt spid="_x0000_s4207"/>
                </a:ext>
                <a:ext uri="{FF2B5EF4-FFF2-40B4-BE49-F238E27FC236}">
                  <a16:creationId xmlns:a16="http://schemas.microsoft.com/office/drawing/2014/main" id="{00000000-0008-0000-0200-00006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39</xdr:row>
          <xdr:rowOff>76200</xdr:rowOff>
        </xdr:from>
        <xdr:to>
          <xdr:col>10</xdr:col>
          <xdr:colOff>419100</xdr:colOff>
          <xdr:row>41</xdr:row>
          <xdr:rowOff>22860</xdr:rowOff>
        </xdr:to>
        <xdr:sp macro="" textlink="">
          <xdr:nvSpPr>
            <xdr:cNvPr id="4208" name="Check Box 112" hidden="1">
              <a:extLst>
                <a:ext uri="{63B3BB69-23CF-44E3-9099-C40C66FF867C}">
                  <a14:compatExt spid="_x0000_s4208"/>
                </a:ext>
                <a:ext uri="{FF2B5EF4-FFF2-40B4-BE49-F238E27FC236}">
                  <a16:creationId xmlns:a16="http://schemas.microsoft.com/office/drawing/2014/main" id="{00000000-0008-0000-0200-00007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39</xdr:row>
          <xdr:rowOff>76200</xdr:rowOff>
        </xdr:from>
        <xdr:to>
          <xdr:col>10</xdr:col>
          <xdr:colOff>419100</xdr:colOff>
          <xdr:row>41</xdr:row>
          <xdr:rowOff>22860</xdr:rowOff>
        </xdr:to>
        <xdr:sp macro="" textlink="">
          <xdr:nvSpPr>
            <xdr:cNvPr id="4209" name="Check Box 113" hidden="1">
              <a:extLst>
                <a:ext uri="{63B3BB69-23CF-44E3-9099-C40C66FF867C}">
                  <a14:compatExt spid="_x0000_s4209"/>
                </a:ext>
                <a:ext uri="{FF2B5EF4-FFF2-40B4-BE49-F238E27FC236}">
                  <a16:creationId xmlns:a16="http://schemas.microsoft.com/office/drawing/2014/main" id="{00000000-0008-0000-0200-00007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43</xdr:row>
          <xdr:rowOff>76200</xdr:rowOff>
        </xdr:from>
        <xdr:to>
          <xdr:col>10</xdr:col>
          <xdr:colOff>419100</xdr:colOff>
          <xdr:row>45</xdr:row>
          <xdr:rowOff>22860</xdr:rowOff>
        </xdr:to>
        <xdr:sp macro="" textlink="">
          <xdr:nvSpPr>
            <xdr:cNvPr id="4210" name="Check Box 114" hidden="1">
              <a:extLst>
                <a:ext uri="{63B3BB69-23CF-44E3-9099-C40C66FF867C}">
                  <a14:compatExt spid="_x0000_s4210"/>
                </a:ext>
                <a:ext uri="{FF2B5EF4-FFF2-40B4-BE49-F238E27FC236}">
                  <a16:creationId xmlns:a16="http://schemas.microsoft.com/office/drawing/2014/main" id="{00000000-0008-0000-0200-00007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43</xdr:row>
          <xdr:rowOff>76200</xdr:rowOff>
        </xdr:from>
        <xdr:to>
          <xdr:col>10</xdr:col>
          <xdr:colOff>419100</xdr:colOff>
          <xdr:row>45</xdr:row>
          <xdr:rowOff>22860</xdr:rowOff>
        </xdr:to>
        <xdr:sp macro="" textlink="">
          <xdr:nvSpPr>
            <xdr:cNvPr id="4211" name="Check Box 115" hidden="1">
              <a:extLst>
                <a:ext uri="{63B3BB69-23CF-44E3-9099-C40C66FF867C}">
                  <a14:compatExt spid="_x0000_s4211"/>
                </a:ext>
                <a:ext uri="{FF2B5EF4-FFF2-40B4-BE49-F238E27FC236}">
                  <a16:creationId xmlns:a16="http://schemas.microsoft.com/office/drawing/2014/main" id="{00000000-0008-0000-0200-00007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19</xdr:row>
          <xdr:rowOff>83820</xdr:rowOff>
        </xdr:from>
        <xdr:to>
          <xdr:col>11</xdr:col>
          <xdr:colOff>381000</xdr:colOff>
          <xdr:row>21</xdr:row>
          <xdr:rowOff>30480</xdr:rowOff>
        </xdr:to>
        <xdr:sp macro="" textlink="">
          <xdr:nvSpPr>
            <xdr:cNvPr id="4212" name="Check Box 116" hidden="1">
              <a:extLst>
                <a:ext uri="{63B3BB69-23CF-44E3-9099-C40C66FF867C}">
                  <a14:compatExt spid="_x0000_s4212"/>
                </a:ext>
                <a:ext uri="{FF2B5EF4-FFF2-40B4-BE49-F238E27FC236}">
                  <a16:creationId xmlns:a16="http://schemas.microsoft.com/office/drawing/2014/main" id="{00000000-0008-0000-0200-00007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21</xdr:row>
          <xdr:rowOff>83820</xdr:rowOff>
        </xdr:from>
        <xdr:to>
          <xdr:col>11</xdr:col>
          <xdr:colOff>381000</xdr:colOff>
          <xdr:row>23</xdr:row>
          <xdr:rowOff>30480</xdr:rowOff>
        </xdr:to>
        <xdr:sp macro="" textlink="">
          <xdr:nvSpPr>
            <xdr:cNvPr id="4213" name="Check Box 117" hidden="1">
              <a:extLst>
                <a:ext uri="{63B3BB69-23CF-44E3-9099-C40C66FF867C}">
                  <a14:compatExt spid="_x0000_s4213"/>
                </a:ext>
                <a:ext uri="{FF2B5EF4-FFF2-40B4-BE49-F238E27FC236}">
                  <a16:creationId xmlns:a16="http://schemas.microsoft.com/office/drawing/2014/main" id="{00000000-0008-0000-0200-00007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23</xdr:row>
          <xdr:rowOff>83820</xdr:rowOff>
        </xdr:from>
        <xdr:to>
          <xdr:col>11</xdr:col>
          <xdr:colOff>381000</xdr:colOff>
          <xdr:row>25</xdr:row>
          <xdr:rowOff>30480</xdr:rowOff>
        </xdr:to>
        <xdr:sp macro="" textlink="">
          <xdr:nvSpPr>
            <xdr:cNvPr id="4214" name="Check Box 118" hidden="1">
              <a:extLst>
                <a:ext uri="{63B3BB69-23CF-44E3-9099-C40C66FF867C}">
                  <a14:compatExt spid="_x0000_s4214"/>
                </a:ext>
                <a:ext uri="{FF2B5EF4-FFF2-40B4-BE49-F238E27FC236}">
                  <a16:creationId xmlns:a16="http://schemas.microsoft.com/office/drawing/2014/main" id="{00000000-0008-0000-0200-00007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26</xdr:row>
          <xdr:rowOff>83820</xdr:rowOff>
        </xdr:from>
        <xdr:to>
          <xdr:col>11</xdr:col>
          <xdr:colOff>381000</xdr:colOff>
          <xdr:row>28</xdr:row>
          <xdr:rowOff>30480</xdr:rowOff>
        </xdr:to>
        <xdr:sp macro="" textlink="">
          <xdr:nvSpPr>
            <xdr:cNvPr id="4215" name="Check Box 119" hidden="1">
              <a:extLst>
                <a:ext uri="{63B3BB69-23CF-44E3-9099-C40C66FF867C}">
                  <a14:compatExt spid="_x0000_s4215"/>
                </a:ext>
                <a:ext uri="{FF2B5EF4-FFF2-40B4-BE49-F238E27FC236}">
                  <a16:creationId xmlns:a16="http://schemas.microsoft.com/office/drawing/2014/main" id="{00000000-0008-0000-0200-00007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28</xdr:row>
          <xdr:rowOff>83820</xdr:rowOff>
        </xdr:from>
        <xdr:to>
          <xdr:col>11</xdr:col>
          <xdr:colOff>381000</xdr:colOff>
          <xdr:row>30</xdr:row>
          <xdr:rowOff>30480</xdr:rowOff>
        </xdr:to>
        <xdr:sp macro="" textlink="">
          <xdr:nvSpPr>
            <xdr:cNvPr id="4216" name="Check Box 120" hidden="1">
              <a:extLst>
                <a:ext uri="{63B3BB69-23CF-44E3-9099-C40C66FF867C}">
                  <a14:compatExt spid="_x0000_s4216"/>
                </a:ext>
                <a:ext uri="{FF2B5EF4-FFF2-40B4-BE49-F238E27FC236}">
                  <a16:creationId xmlns:a16="http://schemas.microsoft.com/office/drawing/2014/main" id="{00000000-0008-0000-0200-00007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30</xdr:row>
          <xdr:rowOff>83820</xdr:rowOff>
        </xdr:from>
        <xdr:to>
          <xdr:col>11</xdr:col>
          <xdr:colOff>381000</xdr:colOff>
          <xdr:row>32</xdr:row>
          <xdr:rowOff>30480</xdr:rowOff>
        </xdr:to>
        <xdr:sp macro="" textlink="">
          <xdr:nvSpPr>
            <xdr:cNvPr id="4217" name="Check Box 121" hidden="1">
              <a:extLst>
                <a:ext uri="{63B3BB69-23CF-44E3-9099-C40C66FF867C}">
                  <a14:compatExt spid="_x0000_s4217"/>
                </a:ext>
                <a:ext uri="{FF2B5EF4-FFF2-40B4-BE49-F238E27FC236}">
                  <a16:creationId xmlns:a16="http://schemas.microsoft.com/office/drawing/2014/main" id="{00000000-0008-0000-0200-00007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32</xdr:row>
          <xdr:rowOff>83820</xdr:rowOff>
        </xdr:from>
        <xdr:to>
          <xdr:col>11</xdr:col>
          <xdr:colOff>381000</xdr:colOff>
          <xdr:row>34</xdr:row>
          <xdr:rowOff>30480</xdr:rowOff>
        </xdr:to>
        <xdr:sp macro="" textlink="">
          <xdr:nvSpPr>
            <xdr:cNvPr id="4218" name="Check Box 122" hidden="1">
              <a:extLst>
                <a:ext uri="{63B3BB69-23CF-44E3-9099-C40C66FF867C}">
                  <a14:compatExt spid="_x0000_s4218"/>
                </a:ext>
                <a:ext uri="{FF2B5EF4-FFF2-40B4-BE49-F238E27FC236}">
                  <a16:creationId xmlns:a16="http://schemas.microsoft.com/office/drawing/2014/main" id="{00000000-0008-0000-0200-00007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34</xdr:row>
          <xdr:rowOff>83820</xdr:rowOff>
        </xdr:from>
        <xdr:to>
          <xdr:col>11</xdr:col>
          <xdr:colOff>381000</xdr:colOff>
          <xdr:row>36</xdr:row>
          <xdr:rowOff>30480</xdr:rowOff>
        </xdr:to>
        <xdr:sp macro="" textlink="">
          <xdr:nvSpPr>
            <xdr:cNvPr id="4219" name="Check Box 123" hidden="1">
              <a:extLst>
                <a:ext uri="{63B3BB69-23CF-44E3-9099-C40C66FF867C}">
                  <a14:compatExt spid="_x0000_s4219"/>
                </a:ext>
                <a:ext uri="{FF2B5EF4-FFF2-40B4-BE49-F238E27FC236}">
                  <a16:creationId xmlns:a16="http://schemas.microsoft.com/office/drawing/2014/main" id="{00000000-0008-0000-0200-00007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36</xdr:row>
          <xdr:rowOff>83820</xdr:rowOff>
        </xdr:from>
        <xdr:to>
          <xdr:col>11</xdr:col>
          <xdr:colOff>381000</xdr:colOff>
          <xdr:row>38</xdr:row>
          <xdr:rowOff>30480</xdr:rowOff>
        </xdr:to>
        <xdr:sp macro="" textlink="">
          <xdr:nvSpPr>
            <xdr:cNvPr id="4220" name="Check Box 124" hidden="1">
              <a:extLst>
                <a:ext uri="{63B3BB69-23CF-44E3-9099-C40C66FF867C}">
                  <a14:compatExt spid="_x0000_s4220"/>
                </a:ext>
                <a:ext uri="{FF2B5EF4-FFF2-40B4-BE49-F238E27FC236}">
                  <a16:creationId xmlns:a16="http://schemas.microsoft.com/office/drawing/2014/main" id="{00000000-0008-0000-0200-00007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39</xdr:row>
          <xdr:rowOff>83820</xdr:rowOff>
        </xdr:from>
        <xdr:to>
          <xdr:col>11</xdr:col>
          <xdr:colOff>381000</xdr:colOff>
          <xdr:row>41</xdr:row>
          <xdr:rowOff>30480</xdr:rowOff>
        </xdr:to>
        <xdr:sp macro="" textlink="">
          <xdr:nvSpPr>
            <xdr:cNvPr id="4221" name="Check Box 125" hidden="1">
              <a:extLst>
                <a:ext uri="{63B3BB69-23CF-44E3-9099-C40C66FF867C}">
                  <a14:compatExt spid="_x0000_s4221"/>
                </a:ext>
                <a:ext uri="{FF2B5EF4-FFF2-40B4-BE49-F238E27FC236}">
                  <a16:creationId xmlns:a16="http://schemas.microsoft.com/office/drawing/2014/main" id="{00000000-0008-0000-0200-00007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43</xdr:row>
          <xdr:rowOff>83820</xdr:rowOff>
        </xdr:from>
        <xdr:to>
          <xdr:col>11</xdr:col>
          <xdr:colOff>381000</xdr:colOff>
          <xdr:row>45</xdr:row>
          <xdr:rowOff>30480</xdr:rowOff>
        </xdr:to>
        <xdr:sp macro="" textlink="">
          <xdr:nvSpPr>
            <xdr:cNvPr id="4222" name="Check Box 126" hidden="1">
              <a:extLst>
                <a:ext uri="{63B3BB69-23CF-44E3-9099-C40C66FF867C}">
                  <a14:compatExt spid="_x0000_s4222"/>
                </a:ext>
                <a:ext uri="{FF2B5EF4-FFF2-40B4-BE49-F238E27FC236}">
                  <a16:creationId xmlns:a16="http://schemas.microsoft.com/office/drawing/2014/main" id="{00000000-0008-0000-0200-00007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43</xdr:row>
          <xdr:rowOff>83820</xdr:rowOff>
        </xdr:from>
        <xdr:to>
          <xdr:col>11</xdr:col>
          <xdr:colOff>381000</xdr:colOff>
          <xdr:row>45</xdr:row>
          <xdr:rowOff>30480</xdr:rowOff>
        </xdr:to>
        <xdr:sp macro="" textlink="">
          <xdr:nvSpPr>
            <xdr:cNvPr id="4223" name="Check Box 127" hidden="1">
              <a:extLst>
                <a:ext uri="{63B3BB69-23CF-44E3-9099-C40C66FF867C}">
                  <a14:compatExt spid="_x0000_s4223"/>
                </a:ext>
                <a:ext uri="{FF2B5EF4-FFF2-40B4-BE49-F238E27FC236}">
                  <a16:creationId xmlns:a16="http://schemas.microsoft.com/office/drawing/2014/main" id="{00000000-0008-0000-0200-00007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45720</xdr:colOff>
          <xdr:row>23</xdr:row>
          <xdr:rowOff>76200</xdr:rowOff>
        </xdr:from>
        <xdr:to>
          <xdr:col>12</xdr:col>
          <xdr:colOff>457200</xdr:colOff>
          <xdr:row>25</xdr:row>
          <xdr:rowOff>22860</xdr:rowOff>
        </xdr:to>
        <xdr:sp macro="" textlink="">
          <xdr:nvSpPr>
            <xdr:cNvPr id="4224" name="Check Box 128" hidden="1">
              <a:extLst>
                <a:ext uri="{63B3BB69-23CF-44E3-9099-C40C66FF867C}">
                  <a14:compatExt spid="_x0000_s4224"/>
                </a:ext>
                <a:ext uri="{FF2B5EF4-FFF2-40B4-BE49-F238E27FC236}">
                  <a16:creationId xmlns:a16="http://schemas.microsoft.com/office/drawing/2014/main" id="{00000000-0008-0000-0200-00008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45720</xdr:colOff>
          <xdr:row>32</xdr:row>
          <xdr:rowOff>76200</xdr:rowOff>
        </xdr:from>
        <xdr:to>
          <xdr:col>12</xdr:col>
          <xdr:colOff>457200</xdr:colOff>
          <xdr:row>34</xdr:row>
          <xdr:rowOff>22860</xdr:rowOff>
        </xdr:to>
        <xdr:sp macro="" textlink="">
          <xdr:nvSpPr>
            <xdr:cNvPr id="4225" name="Check Box 129" hidden="1">
              <a:extLst>
                <a:ext uri="{63B3BB69-23CF-44E3-9099-C40C66FF867C}">
                  <a14:compatExt spid="_x0000_s4225"/>
                </a:ext>
                <a:ext uri="{FF2B5EF4-FFF2-40B4-BE49-F238E27FC236}">
                  <a16:creationId xmlns:a16="http://schemas.microsoft.com/office/drawing/2014/main" id="{00000000-0008-0000-0200-00008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45720</xdr:colOff>
          <xdr:row>34</xdr:row>
          <xdr:rowOff>76200</xdr:rowOff>
        </xdr:from>
        <xdr:to>
          <xdr:col>12</xdr:col>
          <xdr:colOff>457200</xdr:colOff>
          <xdr:row>36</xdr:row>
          <xdr:rowOff>22860</xdr:rowOff>
        </xdr:to>
        <xdr:sp macro="" textlink="">
          <xdr:nvSpPr>
            <xdr:cNvPr id="4226" name="Check Box 130" hidden="1">
              <a:extLst>
                <a:ext uri="{63B3BB69-23CF-44E3-9099-C40C66FF867C}">
                  <a14:compatExt spid="_x0000_s4226"/>
                </a:ext>
                <a:ext uri="{FF2B5EF4-FFF2-40B4-BE49-F238E27FC236}">
                  <a16:creationId xmlns:a16="http://schemas.microsoft.com/office/drawing/2014/main" id="{00000000-0008-0000-0200-00008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45720</xdr:colOff>
          <xdr:row>39</xdr:row>
          <xdr:rowOff>76200</xdr:rowOff>
        </xdr:from>
        <xdr:to>
          <xdr:col>12</xdr:col>
          <xdr:colOff>457200</xdr:colOff>
          <xdr:row>41</xdr:row>
          <xdr:rowOff>22860</xdr:rowOff>
        </xdr:to>
        <xdr:sp macro="" textlink="">
          <xdr:nvSpPr>
            <xdr:cNvPr id="4227" name="Check Box 131" hidden="1">
              <a:extLst>
                <a:ext uri="{63B3BB69-23CF-44E3-9099-C40C66FF867C}">
                  <a14:compatExt spid="_x0000_s4227"/>
                </a:ext>
                <a:ext uri="{FF2B5EF4-FFF2-40B4-BE49-F238E27FC236}">
                  <a16:creationId xmlns:a16="http://schemas.microsoft.com/office/drawing/2014/main" id="{00000000-0008-0000-0200-00008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41</xdr:row>
          <xdr:rowOff>76200</xdr:rowOff>
        </xdr:from>
        <xdr:to>
          <xdr:col>10</xdr:col>
          <xdr:colOff>419100</xdr:colOff>
          <xdr:row>43</xdr:row>
          <xdr:rowOff>22860</xdr:rowOff>
        </xdr:to>
        <xdr:sp macro="" textlink="">
          <xdr:nvSpPr>
            <xdr:cNvPr id="4228" name="Check Box 132" hidden="1">
              <a:extLst>
                <a:ext uri="{63B3BB69-23CF-44E3-9099-C40C66FF867C}">
                  <a14:compatExt spid="_x0000_s4228"/>
                </a:ext>
                <a:ext uri="{FF2B5EF4-FFF2-40B4-BE49-F238E27FC236}">
                  <a16:creationId xmlns:a16="http://schemas.microsoft.com/office/drawing/2014/main" id="{00000000-0008-0000-0200-00008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41</xdr:row>
          <xdr:rowOff>76200</xdr:rowOff>
        </xdr:from>
        <xdr:to>
          <xdr:col>10</xdr:col>
          <xdr:colOff>419100</xdr:colOff>
          <xdr:row>43</xdr:row>
          <xdr:rowOff>22860</xdr:rowOff>
        </xdr:to>
        <xdr:sp macro="" textlink="">
          <xdr:nvSpPr>
            <xdr:cNvPr id="4229" name="Check Box 133" hidden="1">
              <a:extLst>
                <a:ext uri="{63B3BB69-23CF-44E3-9099-C40C66FF867C}">
                  <a14:compatExt spid="_x0000_s4229"/>
                </a:ext>
                <a:ext uri="{FF2B5EF4-FFF2-40B4-BE49-F238E27FC236}">
                  <a16:creationId xmlns:a16="http://schemas.microsoft.com/office/drawing/2014/main" id="{00000000-0008-0000-0200-00008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556260</xdr:colOff>
          <xdr:row>41</xdr:row>
          <xdr:rowOff>83820</xdr:rowOff>
        </xdr:from>
        <xdr:to>
          <xdr:col>11</xdr:col>
          <xdr:colOff>381000</xdr:colOff>
          <xdr:row>43</xdr:row>
          <xdr:rowOff>30480</xdr:rowOff>
        </xdr:to>
        <xdr:sp macro="" textlink="">
          <xdr:nvSpPr>
            <xdr:cNvPr id="4230" name="Check Box 134" hidden="1">
              <a:extLst>
                <a:ext uri="{63B3BB69-23CF-44E3-9099-C40C66FF867C}">
                  <a14:compatExt spid="_x0000_s4230"/>
                </a:ext>
                <a:ext uri="{FF2B5EF4-FFF2-40B4-BE49-F238E27FC236}">
                  <a16:creationId xmlns:a16="http://schemas.microsoft.com/office/drawing/2014/main" id="{00000000-0008-0000-0200-00008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45720</xdr:colOff>
          <xdr:row>30</xdr:row>
          <xdr:rowOff>76200</xdr:rowOff>
        </xdr:from>
        <xdr:to>
          <xdr:col>12</xdr:col>
          <xdr:colOff>457200</xdr:colOff>
          <xdr:row>32</xdr:row>
          <xdr:rowOff>22860</xdr:rowOff>
        </xdr:to>
        <xdr:sp macro="" textlink="">
          <xdr:nvSpPr>
            <xdr:cNvPr id="4231" name="Check Box 135" hidden="1">
              <a:extLst>
                <a:ext uri="{63B3BB69-23CF-44E3-9099-C40C66FF867C}">
                  <a14:compatExt spid="_x0000_s4231"/>
                </a:ext>
                <a:ext uri="{FF2B5EF4-FFF2-40B4-BE49-F238E27FC236}">
                  <a16:creationId xmlns:a16="http://schemas.microsoft.com/office/drawing/2014/main" id="{00000000-0008-0000-0200-00008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sicht1" id="{64F06377-BF62-4BD3-9974-20DF1AE203DB}"/>
</namedSheetViews>
</file>

<file path=xl/persons/person.xml><?xml version="1.0" encoding="utf-8"?>
<personList xmlns="http://schemas.microsoft.com/office/spreadsheetml/2018/threadedcomments" xmlns:x="http://schemas.openxmlformats.org/spreadsheetml/2006/main">
  <person displayName="Ersing Sonja" id="{A212C7D8-BB21-4363-9903-E84D2889087B}" userId="S::sonja.ersing@wanzl.com::c7735397-6a82-4d1f-94bc-3c2139d66c37"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C0D412C-B771-415A-9524-359F95CB4C6A}" name="Tabelle1" displayName="Tabelle1" ref="I3:I8" totalsRowShown="0" headerRowDxfId="6" dataDxfId="5">
  <autoFilter ref="I3:I8" xr:uid="{9C0D412C-B771-415A-9524-359F95CB4C6A}"/>
  <tableColumns count="1">
    <tableColumn id="1" xr3:uid="{CD609B04-2805-42D4-83D3-BD066EDB9C70}" name="Länderwahl" dataDxfId="4"/>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7FC36C4-41D4-4509-A9F8-D61AFA9875D4}" name="Tabelle2" displayName="Tabelle2" ref="K3:K5" totalsRowShown="0" headerRowDxfId="3" dataDxfId="2">
  <autoFilter ref="K3:K5" xr:uid="{57FC36C4-41D4-4509-A9F8-D61AFA9875D4}"/>
  <tableColumns count="1">
    <tableColumn id="1" xr3:uid="{9D44B326-F0B2-4715-95AB-AB213D34B578}" name="Auswahl Attributiv" dataDxfId="1">
      <calculatedColumnFormula>A50</calculatedColumnFormula>
    </tableColumn>
  </tableColumns>
  <tableStyleInfo name="TableStyleLight8" showFirstColumn="0" showLastColumn="0" showRowStripes="1" showColumnStripes="0"/>
</table>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J1" dT="2023-08-10T08:16:26.49" personId="{A212C7D8-BB21-4363-9903-E84D2889087B}" id="{AC8D64FD-1B47-4572-89D0-CA7D7B4E5FED}">
    <text xml:space="preserve">Die Spalten AC-AF sind ausgeblendet. Hier sind die Daten für den dynamischen Druckbereich hinterlegt. </text>
  </threadedComment>
</ThreadedComments>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3" Type="http://schemas.openxmlformats.org/officeDocument/2006/relationships/drawing" Target="../drawings/drawing1.xml"/><Relationship Id="rId21" Type="http://schemas.microsoft.com/office/2019/04/relationships/namedSheetView" Target="../namedSheetViews/namedSheetView1.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 Type="http://schemas.openxmlformats.org/officeDocument/2006/relationships/printerSettings" Target="../printerSettings/printerSettings1.bin"/><Relationship Id="rId16" Type="http://schemas.openxmlformats.org/officeDocument/2006/relationships/ctrlProp" Target="../ctrlProps/ctrlProp12.xml"/><Relationship Id="rId20" Type="http://schemas.microsoft.com/office/2017/10/relationships/threadedComment" Target="../threadedComments/threadedComment1.xml"/><Relationship Id="rId1" Type="http://schemas.openxmlformats.org/officeDocument/2006/relationships/hyperlink" Target="http://www.wanzl.com/downloads/musterpruefbericht"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10" Type="http://schemas.openxmlformats.org/officeDocument/2006/relationships/ctrlProp" Target="../ctrlProps/ctrlProp6.xml"/><Relationship Id="rId19" Type="http://schemas.openxmlformats.org/officeDocument/2006/relationships/comments" Target="../comments1.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23.xml"/><Relationship Id="rId18" Type="http://schemas.openxmlformats.org/officeDocument/2006/relationships/ctrlProp" Target="../ctrlProps/ctrlProp28.xml"/><Relationship Id="rId26" Type="http://schemas.openxmlformats.org/officeDocument/2006/relationships/ctrlProp" Target="../ctrlProps/ctrlProp36.xml"/><Relationship Id="rId39" Type="http://schemas.openxmlformats.org/officeDocument/2006/relationships/ctrlProp" Target="../ctrlProps/ctrlProp49.xml"/><Relationship Id="rId21" Type="http://schemas.openxmlformats.org/officeDocument/2006/relationships/ctrlProp" Target="../ctrlProps/ctrlProp31.xml"/><Relationship Id="rId34" Type="http://schemas.openxmlformats.org/officeDocument/2006/relationships/ctrlProp" Target="../ctrlProps/ctrlProp44.xml"/><Relationship Id="rId42" Type="http://schemas.openxmlformats.org/officeDocument/2006/relationships/ctrlProp" Target="../ctrlProps/ctrlProp52.xml"/><Relationship Id="rId47" Type="http://schemas.openxmlformats.org/officeDocument/2006/relationships/ctrlProp" Target="../ctrlProps/ctrlProp57.xml"/><Relationship Id="rId50" Type="http://schemas.openxmlformats.org/officeDocument/2006/relationships/ctrlProp" Target="../ctrlProps/ctrlProp60.xml"/><Relationship Id="rId7" Type="http://schemas.openxmlformats.org/officeDocument/2006/relationships/ctrlProp" Target="../ctrlProps/ctrlProp17.xml"/><Relationship Id="rId2" Type="http://schemas.openxmlformats.org/officeDocument/2006/relationships/printerSettings" Target="../printerSettings/printerSettings3.bin"/><Relationship Id="rId16" Type="http://schemas.openxmlformats.org/officeDocument/2006/relationships/ctrlProp" Target="../ctrlProps/ctrlProp26.xml"/><Relationship Id="rId29" Type="http://schemas.openxmlformats.org/officeDocument/2006/relationships/ctrlProp" Target="../ctrlProps/ctrlProp39.xml"/><Relationship Id="rId11" Type="http://schemas.openxmlformats.org/officeDocument/2006/relationships/ctrlProp" Target="../ctrlProps/ctrlProp21.xml"/><Relationship Id="rId24" Type="http://schemas.openxmlformats.org/officeDocument/2006/relationships/ctrlProp" Target="../ctrlProps/ctrlProp34.xml"/><Relationship Id="rId32" Type="http://schemas.openxmlformats.org/officeDocument/2006/relationships/ctrlProp" Target="../ctrlProps/ctrlProp42.xml"/><Relationship Id="rId37" Type="http://schemas.openxmlformats.org/officeDocument/2006/relationships/ctrlProp" Target="../ctrlProps/ctrlProp47.xml"/><Relationship Id="rId40" Type="http://schemas.openxmlformats.org/officeDocument/2006/relationships/ctrlProp" Target="../ctrlProps/ctrlProp50.xml"/><Relationship Id="rId45" Type="http://schemas.openxmlformats.org/officeDocument/2006/relationships/ctrlProp" Target="../ctrlProps/ctrlProp55.xml"/><Relationship Id="rId5" Type="http://schemas.openxmlformats.org/officeDocument/2006/relationships/ctrlProp" Target="../ctrlProps/ctrlProp15.xml"/><Relationship Id="rId15" Type="http://schemas.openxmlformats.org/officeDocument/2006/relationships/ctrlProp" Target="../ctrlProps/ctrlProp25.xml"/><Relationship Id="rId23" Type="http://schemas.openxmlformats.org/officeDocument/2006/relationships/ctrlProp" Target="../ctrlProps/ctrlProp33.xml"/><Relationship Id="rId28" Type="http://schemas.openxmlformats.org/officeDocument/2006/relationships/ctrlProp" Target="../ctrlProps/ctrlProp38.xml"/><Relationship Id="rId36" Type="http://schemas.openxmlformats.org/officeDocument/2006/relationships/ctrlProp" Target="../ctrlProps/ctrlProp46.xml"/><Relationship Id="rId49" Type="http://schemas.openxmlformats.org/officeDocument/2006/relationships/ctrlProp" Target="../ctrlProps/ctrlProp59.xml"/><Relationship Id="rId10" Type="http://schemas.openxmlformats.org/officeDocument/2006/relationships/ctrlProp" Target="../ctrlProps/ctrlProp20.xml"/><Relationship Id="rId19" Type="http://schemas.openxmlformats.org/officeDocument/2006/relationships/ctrlProp" Target="../ctrlProps/ctrlProp29.xml"/><Relationship Id="rId31" Type="http://schemas.openxmlformats.org/officeDocument/2006/relationships/ctrlProp" Target="../ctrlProps/ctrlProp41.xml"/><Relationship Id="rId44" Type="http://schemas.openxmlformats.org/officeDocument/2006/relationships/ctrlProp" Target="../ctrlProps/ctrlProp54.xml"/><Relationship Id="rId4" Type="http://schemas.openxmlformats.org/officeDocument/2006/relationships/vmlDrawing" Target="../drawings/vmlDrawing2.vml"/><Relationship Id="rId9" Type="http://schemas.openxmlformats.org/officeDocument/2006/relationships/ctrlProp" Target="../ctrlProps/ctrlProp19.xml"/><Relationship Id="rId14" Type="http://schemas.openxmlformats.org/officeDocument/2006/relationships/ctrlProp" Target="../ctrlProps/ctrlProp24.xml"/><Relationship Id="rId22" Type="http://schemas.openxmlformats.org/officeDocument/2006/relationships/ctrlProp" Target="../ctrlProps/ctrlProp32.xml"/><Relationship Id="rId27" Type="http://schemas.openxmlformats.org/officeDocument/2006/relationships/ctrlProp" Target="../ctrlProps/ctrlProp37.xml"/><Relationship Id="rId30" Type="http://schemas.openxmlformats.org/officeDocument/2006/relationships/ctrlProp" Target="../ctrlProps/ctrlProp40.xml"/><Relationship Id="rId35" Type="http://schemas.openxmlformats.org/officeDocument/2006/relationships/ctrlProp" Target="../ctrlProps/ctrlProp45.xml"/><Relationship Id="rId43" Type="http://schemas.openxmlformats.org/officeDocument/2006/relationships/ctrlProp" Target="../ctrlProps/ctrlProp53.xml"/><Relationship Id="rId48" Type="http://schemas.openxmlformats.org/officeDocument/2006/relationships/ctrlProp" Target="../ctrlProps/ctrlProp58.xml"/><Relationship Id="rId8" Type="http://schemas.openxmlformats.org/officeDocument/2006/relationships/ctrlProp" Target="../ctrlProps/ctrlProp18.xml"/><Relationship Id="rId3" Type="http://schemas.openxmlformats.org/officeDocument/2006/relationships/drawing" Target="../drawings/drawing3.xml"/><Relationship Id="rId12" Type="http://schemas.openxmlformats.org/officeDocument/2006/relationships/ctrlProp" Target="../ctrlProps/ctrlProp22.xml"/><Relationship Id="rId17" Type="http://schemas.openxmlformats.org/officeDocument/2006/relationships/ctrlProp" Target="../ctrlProps/ctrlProp27.xml"/><Relationship Id="rId25" Type="http://schemas.openxmlformats.org/officeDocument/2006/relationships/ctrlProp" Target="../ctrlProps/ctrlProp35.xml"/><Relationship Id="rId33" Type="http://schemas.openxmlformats.org/officeDocument/2006/relationships/ctrlProp" Target="../ctrlProps/ctrlProp43.xml"/><Relationship Id="rId38" Type="http://schemas.openxmlformats.org/officeDocument/2006/relationships/ctrlProp" Target="../ctrlProps/ctrlProp48.xml"/><Relationship Id="rId46" Type="http://schemas.openxmlformats.org/officeDocument/2006/relationships/ctrlProp" Target="../ctrlProps/ctrlProp56.xml"/><Relationship Id="rId20" Type="http://schemas.openxmlformats.org/officeDocument/2006/relationships/ctrlProp" Target="../ctrlProps/ctrlProp30.xml"/><Relationship Id="rId41" Type="http://schemas.openxmlformats.org/officeDocument/2006/relationships/ctrlProp" Target="../ctrlProps/ctrlProp51.xml"/><Relationship Id="rId1" Type="http://schemas.openxmlformats.org/officeDocument/2006/relationships/hyperlink" Target="https://www.wanzl.com/downloads/musterpruefbericht" TargetMode="External"/><Relationship Id="rId6" Type="http://schemas.openxmlformats.org/officeDocument/2006/relationships/ctrlProp" Target="../ctrlProps/ctrlProp16.xml"/></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4.bin"/><Relationship Id="rId1" Type="http://schemas.openxmlformats.org/officeDocument/2006/relationships/hyperlink" Target="https://www.wanzl.com/downloads/musterpruefbericht" TargetMode="External"/><Relationship Id="rId4"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A6AABC-90B4-478E-AF30-FCDA7FF89522}">
  <sheetPr codeName="Tabelle1"/>
  <dimension ref="A1:AR309"/>
  <sheetViews>
    <sheetView showGridLines="0" tabSelected="1" view="pageBreakPreview" zoomScale="120" zoomScaleNormal="120" zoomScaleSheetLayoutView="120" zoomScalePageLayoutView="130" workbookViewId="0">
      <selection activeCell="AB5" sqref="AB5:AC5"/>
    </sheetView>
  </sheetViews>
  <sheetFormatPr baseColWidth="10" defaultColWidth="11.44140625" defaultRowHeight="13.2" x14ac:dyDescent="0.25"/>
  <cols>
    <col min="1" max="1" width="1.109375" style="46" customWidth="1"/>
    <col min="2" max="2" width="3.44140625" style="46" customWidth="1"/>
    <col min="3" max="3" width="12.6640625" style="46" customWidth="1"/>
    <col min="4" max="4" width="2.6640625" style="46" customWidth="1"/>
    <col min="5" max="5" width="8.109375" style="46" customWidth="1"/>
    <col min="6" max="6" width="6.33203125" style="46" customWidth="1"/>
    <col min="7" max="7" width="7" style="46" customWidth="1"/>
    <col min="8" max="8" width="3.44140625" style="46" customWidth="1"/>
    <col min="9" max="9" width="4.109375" style="46" hidden="1" customWidth="1"/>
    <col min="10" max="13" width="8" style="46" customWidth="1"/>
    <col min="14" max="14" width="1.33203125" style="46" customWidth="1"/>
    <col min="15" max="15" width="6.6640625" style="46" customWidth="1"/>
    <col min="16" max="18" width="6.44140625" style="46" customWidth="1"/>
    <col min="19" max="19" width="2.5546875" style="46" customWidth="1"/>
    <col min="20" max="21" width="1.5546875" style="46" customWidth="1"/>
    <col min="22" max="22" width="1.109375" style="46" customWidth="1"/>
    <col min="23" max="23" width="8" style="96" customWidth="1"/>
    <col min="24" max="24" width="8" style="46" customWidth="1"/>
    <col min="25" max="26" width="6.44140625" style="46" customWidth="1"/>
    <col min="27" max="27" width="2.5546875" style="97" customWidth="1"/>
    <col min="28" max="29" width="1.5546875" style="46" customWidth="1"/>
    <col min="30" max="30" width="5.6640625" style="46" hidden="1" customWidth="1"/>
    <col min="31" max="31" width="6.88671875" style="46" hidden="1" customWidth="1"/>
    <col min="32" max="32" width="7.6640625" style="46" hidden="1" customWidth="1"/>
    <col min="33" max="33" width="11.44140625" style="46" hidden="1" customWidth="1"/>
    <col min="34" max="34" width="11.44140625" style="46" customWidth="1"/>
    <col min="35" max="35" width="32" style="47" customWidth="1"/>
    <col min="36" max="36" width="11.109375" style="48" customWidth="1"/>
    <col min="37" max="16384" width="11.44140625" style="46"/>
  </cols>
  <sheetData>
    <row r="1" spans="1:39" ht="29.25" customHeight="1" x14ac:dyDescent="0.5">
      <c r="A1" s="38"/>
      <c r="B1" s="39"/>
      <c r="C1" s="39"/>
      <c r="D1" s="39"/>
      <c r="E1" s="40"/>
      <c r="F1" s="41" t="str">
        <f>Translation!A56</f>
        <v>Measurement Report for Sampling</v>
      </c>
      <c r="G1" s="42"/>
      <c r="H1" s="42"/>
      <c r="I1" s="42"/>
      <c r="J1" s="42"/>
      <c r="K1" s="42"/>
      <c r="L1" s="42"/>
      <c r="M1" s="42"/>
      <c r="N1" s="42"/>
      <c r="O1" s="42"/>
      <c r="P1" s="42"/>
      <c r="Q1" s="42"/>
      <c r="R1" s="42"/>
      <c r="S1" s="42"/>
      <c r="T1" s="42"/>
      <c r="U1" s="42"/>
      <c r="V1" s="42"/>
      <c r="W1" s="42"/>
      <c r="X1" s="42"/>
      <c r="Y1" s="42"/>
      <c r="Z1" s="42"/>
      <c r="AA1" s="43"/>
      <c r="AB1" s="42"/>
      <c r="AC1" s="44"/>
      <c r="AD1" s="45"/>
      <c r="AE1" s="45">
        <f>MAX(AG:AG)</f>
        <v>58</v>
      </c>
      <c r="AF1" s="45"/>
    </row>
    <row r="2" spans="1:39" ht="15" customHeight="1" thickBot="1" x14ac:dyDescent="0.35">
      <c r="A2" s="418" t="s">
        <v>0</v>
      </c>
      <c r="B2" s="419"/>
      <c r="C2" s="419"/>
      <c r="D2" s="419"/>
      <c r="E2" s="420"/>
      <c r="F2" s="49"/>
      <c r="G2" s="50"/>
      <c r="H2" s="50"/>
      <c r="I2" s="50"/>
      <c r="J2" s="50"/>
      <c r="K2" s="50"/>
      <c r="L2" s="50"/>
      <c r="M2" s="50"/>
      <c r="N2" s="50"/>
      <c r="O2" s="50"/>
      <c r="P2" s="50"/>
      <c r="Q2" s="50"/>
      <c r="R2" s="50"/>
      <c r="S2" s="50"/>
      <c r="T2" s="50"/>
      <c r="U2" s="50"/>
      <c r="V2" s="50"/>
      <c r="W2" s="50"/>
      <c r="X2" s="50"/>
      <c r="Y2" s="50"/>
      <c r="Z2" s="50"/>
      <c r="AA2" s="51"/>
      <c r="AB2" s="50"/>
      <c r="AC2" s="52"/>
      <c r="AD2" s="45"/>
      <c r="AE2" s="45"/>
      <c r="AF2" s="45"/>
      <c r="AJ2" s="53"/>
    </row>
    <row r="3" spans="1:39" ht="14.25" customHeight="1" thickBot="1" x14ac:dyDescent="0.35">
      <c r="A3" s="54"/>
      <c r="B3" s="55"/>
      <c r="C3" s="55"/>
      <c r="D3" s="55"/>
      <c r="E3" s="55"/>
      <c r="F3" s="55"/>
      <c r="G3" s="55"/>
      <c r="H3" s="55"/>
      <c r="I3" s="55"/>
      <c r="J3" s="55"/>
      <c r="K3" s="55"/>
      <c r="L3" s="55"/>
      <c r="M3" s="55"/>
      <c r="N3" s="55"/>
      <c r="O3" s="55"/>
      <c r="P3" s="55"/>
      <c r="Q3" s="55"/>
      <c r="R3" s="55"/>
      <c r="S3" s="55"/>
      <c r="T3" s="55"/>
      <c r="U3" s="55"/>
      <c r="V3" s="55"/>
      <c r="W3" s="56"/>
      <c r="X3" s="55"/>
      <c r="Y3" s="55"/>
      <c r="Z3" s="55"/>
      <c r="AA3" s="57"/>
      <c r="AB3" s="55"/>
      <c r="AC3" s="58"/>
      <c r="AD3" s="45"/>
      <c r="AE3" s="45"/>
      <c r="AF3" s="45"/>
      <c r="AJ3" s="53"/>
    </row>
    <row r="4" spans="1:39" s="61" customFormat="1" ht="15" customHeight="1" x14ac:dyDescent="0.3">
      <c r="A4" s="467" t="str">
        <f>Translation!A36</f>
        <v>Supplier</v>
      </c>
      <c r="B4" s="464" t="str">
        <f>Translation!A3</f>
        <v>Supplier:</v>
      </c>
      <c r="C4" s="383"/>
      <c r="D4" s="383"/>
      <c r="E4" s="400"/>
      <c r="F4" s="400"/>
      <c r="G4" s="400"/>
      <c r="H4" s="400"/>
      <c r="I4" s="400"/>
      <c r="J4" s="400"/>
      <c r="K4" s="383" t="str">
        <f>Translation!A10</f>
        <v>Delivery Quantity:</v>
      </c>
      <c r="L4" s="383"/>
      <c r="M4" s="383"/>
      <c r="N4" s="400"/>
      <c r="O4" s="400"/>
      <c r="P4" s="400"/>
      <c r="Q4" s="400"/>
      <c r="R4" s="400"/>
      <c r="S4" s="400"/>
      <c r="T4" s="400"/>
      <c r="U4" s="401"/>
      <c r="V4" s="391" t="s">
        <v>1</v>
      </c>
      <c r="W4" s="59" t="s">
        <v>2</v>
      </c>
      <c r="X4" s="60"/>
      <c r="Y4" s="60"/>
      <c r="Z4" s="383"/>
      <c r="AA4" s="383"/>
      <c r="AB4" s="383"/>
      <c r="AC4" s="384"/>
      <c r="AE4" s="45"/>
      <c r="AI4" s="62"/>
      <c r="AJ4" s="53"/>
    </row>
    <row r="5" spans="1:39" s="61" customFormat="1" ht="15" customHeight="1" x14ac:dyDescent="0.3">
      <c r="A5" s="412"/>
      <c r="B5" s="455" t="str">
        <f>Translation!A4</f>
        <v>Supplier No.:</v>
      </c>
      <c r="C5" s="395"/>
      <c r="D5" s="395"/>
      <c r="E5" s="405"/>
      <c r="F5" s="405"/>
      <c r="G5" s="405"/>
      <c r="H5" s="405"/>
      <c r="I5" s="405"/>
      <c r="J5" s="405"/>
      <c r="K5" s="63" t="str">
        <f>Translation!A11</f>
        <v>Sample Manufact. Date:</v>
      </c>
      <c r="L5" s="64"/>
      <c r="M5" s="64"/>
      <c r="N5" s="397"/>
      <c r="O5" s="398"/>
      <c r="P5" s="398"/>
      <c r="Q5" s="398"/>
      <c r="R5" s="398"/>
      <c r="S5" s="398"/>
      <c r="T5" s="398"/>
      <c r="U5" s="399"/>
      <c r="V5" s="391"/>
      <c r="W5" s="65"/>
      <c r="X5" s="66" t="s">
        <v>3</v>
      </c>
      <c r="Y5" s="66"/>
      <c r="Z5" s="66"/>
      <c r="AA5" s="67"/>
      <c r="AB5" s="392" t="s">
        <v>27</v>
      </c>
      <c r="AC5" s="393"/>
      <c r="AE5" s="45"/>
      <c r="AI5" s="53" t="s">
        <v>5</v>
      </c>
      <c r="AL5" s="46"/>
      <c r="AM5" s="46"/>
    </row>
    <row r="6" spans="1:39" s="61" customFormat="1" ht="15" customHeight="1" x14ac:dyDescent="0.3">
      <c r="A6" s="412"/>
      <c r="B6" s="413" t="str">
        <f>Translation!A5</f>
        <v>Order No.:</v>
      </c>
      <c r="C6" s="414"/>
      <c r="D6" s="414"/>
      <c r="E6" s="405"/>
      <c r="F6" s="405"/>
      <c r="G6" s="405"/>
      <c r="H6" s="405"/>
      <c r="I6" s="405"/>
      <c r="J6" s="405"/>
      <c r="K6" s="64"/>
      <c r="L6" s="64"/>
      <c r="M6" s="64"/>
      <c r="N6" s="403"/>
      <c r="O6" s="403"/>
      <c r="P6" s="403"/>
      <c r="Q6" s="403"/>
      <c r="R6" s="403"/>
      <c r="S6" s="403"/>
      <c r="T6" s="403"/>
      <c r="U6" s="404"/>
      <c r="V6" s="391"/>
      <c r="W6" s="65"/>
      <c r="X6" s="63"/>
      <c r="Y6" s="63"/>
      <c r="Z6" s="395"/>
      <c r="AA6" s="395"/>
      <c r="AB6" s="395"/>
      <c r="AC6" s="396"/>
      <c r="AE6" s="45"/>
      <c r="AI6" s="53" t="s">
        <v>6</v>
      </c>
      <c r="AJ6" s="46"/>
      <c r="AL6" s="46"/>
      <c r="AM6" s="46"/>
    </row>
    <row r="7" spans="1:39" s="61" customFormat="1" ht="15" customHeight="1" x14ac:dyDescent="0.3">
      <c r="A7" s="412"/>
      <c r="B7" s="413" t="str">
        <f>Translation!A6</f>
        <v>Item No. Wanzl:</v>
      </c>
      <c r="C7" s="414"/>
      <c r="D7" s="414"/>
      <c r="E7" s="405"/>
      <c r="F7" s="405"/>
      <c r="G7" s="405"/>
      <c r="H7" s="405"/>
      <c r="I7" s="405"/>
      <c r="J7" s="405"/>
      <c r="K7" s="63" t="str">
        <f>Translation!A12</f>
        <v>Report No. Supplier:</v>
      </c>
      <c r="L7" s="64"/>
      <c r="M7" s="64"/>
      <c r="N7" s="410"/>
      <c r="O7" s="410"/>
      <c r="P7" s="410"/>
      <c r="Q7" s="410"/>
      <c r="R7" s="410"/>
      <c r="S7" s="410"/>
      <c r="T7" s="410"/>
      <c r="U7" s="411"/>
      <c r="V7" s="391"/>
      <c r="W7" s="65"/>
      <c r="X7" s="63"/>
      <c r="Y7" s="63"/>
      <c r="Z7" s="395"/>
      <c r="AA7" s="395"/>
      <c r="AB7" s="395"/>
      <c r="AC7" s="396"/>
      <c r="AE7" s="45"/>
      <c r="AI7" s="62"/>
      <c r="AJ7" s="53"/>
      <c r="AK7" s="46"/>
      <c r="AL7" s="46"/>
      <c r="AM7" s="46"/>
    </row>
    <row r="8" spans="1:39" s="61" customFormat="1" ht="15" customHeight="1" x14ac:dyDescent="0.3">
      <c r="A8" s="412"/>
      <c r="B8" s="413" t="str">
        <f>Translation!A7</f>
        <v>Wanzl Article description:</v>
      </c>
      <c r="C8" s="414"/>
      <c r="D8" s="414"/>
      <c r="E8" s="405"/>
      <c r="F8" s="405"/>
      <c r="G8" s="405"/>
      <c r="H8" s="405"/>
      <c r="I8" s="405"/>
      <c r="J8" s="405"/>
      <c r="K8" s="63" t="str">
        <f>Translation!A13</f>
        <v>Cavity No.:</v>
      </c>
      <c r="L8" s="63"/>
      <c r="M8" s="63"/>
      <c r="N8" s="405"/>
      <c r="O8" s="405"/>
      <c r="P8" s="405"/>
      <c r="Q8" s="405"/>
      <c r="R8" s="405"/>
      <c r="S8" s="405"/>
      <c r="T8" s="405"/>
      <c r="U8" s="406"/>
      <c r="V8" s="391"/>
      <c r="W8" s="65"/>
      <c r="X8" s="68"/>
      <c r="Y8" s="63"/>
      <c r="Z8" s="395"/>
      <c r="AA8" s="395"/>
      <c r="AB8" s="395"/>
      <c r="AC8" s="396"/>
      <c r="AE8" s="45"/>
      <c r="AI8" s="69" t="s">
        <v>7</v>
      </c>
      <c r="AJ8" s="53"/>
      <c r="AL8" s="46"/>
    </row>
    <row r="9" spans="1:39" s="61" customFormat="1" ht="15" customHeight="1" x14ac:dyDescent="0.3">
      <c r="A9" s="412"/>
      <c r="B9" s="413" t="str">
        <f>Translation!A8</f>
        <v>Wanzl Drawing No.:</v>
      </c>
      <c r="C9" s="414"/>
      <c r="D9" s="414"/>
      <c r="E9" s="405"/>
      <c r="F9" s="405"/>
      <c r="G9" s="405"/>
      <c r="H9" s="405"/>
      <c r="I9" s="405"/>
      <c r="J9" s="405"/>
      <c r="K9" s="63" t="str">
        <f>Translation!A14</f>
        <v>Supplier Drawing No.:</v>
      </c>
      <c r="L9" s="64"/>
      <c r="M9" s="64"/>
      <c r="N9" s="405"/>
      <c r="O9" s="405"/>
      <c r="P9" s="405"/>
      <c r="Q9" s="405"/>
      <c r="R9" s="405"/>
      <c r="S9" s="405"/>
      <c r="T9" s="405"/>
      <c r="U9" s="406"/>
      <c r="V9" s="391"/>
      <c r="W9" s="338" t="str">
        <f>Translation!A16</f>
        <v>Inspection Lot No.:</v>
      </c>
      <c r="X9" s="339"/>
      <c r="Y9" s="445" t="str">
        <f>IF(AND('Daten aus SAP'!$B$25&lt;&gt;"",'Daten aus SAP'!$B$25&lt;&gt;"None"),'Daten aus SAP'!$B$25,"")</f>
        <v/>
      </c>
      <c r="Z9" s="445"/>
      <c r="AA9" s="445"/>
      <c r="AB9" s="445"/>
      <c r="AC9" s="446"/>
      <c r="AE9" s="45"/>
      <c r="AI9" s="62"/>
      <c r="AJ9" s="53"/>
      <c r="AK9" s="46"/>
      <c r="AL9" s="46"/>
      <c r="AM9" s="46"/>
    </row>
    <row r="10" spans="1:39" s="61" customFormat="1" ht="15" customHeight="1" thickBot="1" x14ac:dyDescent="0.35">
      <c r="A10" s="412"/>
      <c r="B10" s="465" t="str">
        <f>Translation!A9</f>
        <v>Wanzl Drawing Rev.:</v>
      </c>
      <c r="C10" s="466"/>
      <c r="D10" s="466"/>
      <c r="E10" s="389"/>
      <c r="F10" s="389"/>
      <c r="G10" s="389"/>
      <c r="H10" s="389"/>
      <c r="I10" s="389"/>
      <c r="J10" s="389"/>
      <c r="K10" s="70" t="str">
        <f>Translation!A15</f>
        <v>Supplier Drawing Rev:</v>
      </c>
      <c r="L10" s="71"/>
      <c r="M10" s="71"/>
      <c r="N10" s="389"/>
      <c r="O10" s="389"/>
      <c r="P10" s="389"/>
      <c r="Q10" s="389"/>
      <c r="R10" s="389"/>
      <c r="S10" s="389"/>
      <c r="T10" s="389"/>
      <c r="U10" s="390"/>
      <c r="V10" s="391"/>
      <c r="W10" s="340"/>
      <c r="X10" s="341"/>
      <c r="Y10" s="447"/>
      <c r="Z10" s="447"/>
      <c r="AA10" s="447"/>
      <c r="AB10" s="447"/>
      <c r="AC10" s="448"/>
      <c r="AE10" s="45"/>
      <c r="AI10" s="62"/>
      <c r="AJ10" s="53"/>
      <c r="AK10" s="46"/>
      <c r="AL10" s="46"/>
      <c r="AM10" s="46"/>
    </row>
    <row r="11" spans="1:39" ht="12" customHeight="1" x14ac:dyDescent="0.3">
      <c r="A11" s="412"/>
      <c r="B11" s="72" t="s">
        <v>8</v>
      </c>
      <c r="C11" s="459" t="str">
        <f>Translation!A17</f>
        <v xml:space="preserve">Initial Sampling </v>
      </c>
      <c r="D11" s="459"/>
      <c r="E11" s="73"/>
      <c r="F11" s="439" t="str">
        <f>Translation!A18</f>
        <v>Re-sampling (accepted with restrictions )</v>
      </c>
      <c r="G11" s="439"/>
      <c r="H11" s="439"/>
      <c r="I11" s="439"/>
      <c r="J11" s="439"/>
      <c r="K11" s="439"/>
      <c r="L11" s="74"/>
      <c r="M11" s="74"/>
      <c r="N11" s="75"/>
      <c r="O11" s="75"/>
      <c r="P11" s="75"/>
      <c r="Q11" s="75"/>
      <c r="R11" s="75"/>
      <c r="S11" s="75"/>
      <c r="T11" s="75"/>
      <c r="U11" s="76"/>
      <c r="V11" s="391"/>
      <c r="W11" s="77" t="s">
        <v>8</v>
      </c>
      <c r="X11" s="78"/>
      <c r="Y11" s="78"/>
      <c r="Z11" s="78"/>
      <c r="AA11" s="78"/>
      <c r="AB11" s="78"/>
      <c r="AC11" s="79"/>
      <c r="AD11" s="80"/>
      <c r="AE11" s="45"/>
      <c r="AF11" s="81"/>
    </row>
    <row r="12" spans="1:39" ht="15" customHeight="1" thickBot="1" x14ac:dyDescent="0.35">
      <c r="A12" s="412"/>
      <c r="B12" s="82"/>
      <c r="C12" s="215" t="str">
        <f>Translation!A19</f>
        <v>Sample</v>
      </c>
      <c r="D12" s="83"/>
      <c r="E12" s="84"/>
      <c r="F12" s="84"/>
      <c r="G12" s="85"/>
      <c r="H12" s="85"/>
      <c r="I12" s="85"/>
      <c r="J12" s="86"/>
      <c r="K12" s="86"/>
      <c r="L12" s="86"/>
      <c r="M12" s="86"/>
      <c r="N12" s="85"/>
      <c r="O12" s="85"/>
      <c r="P12" s="85"/>
      <c r="Q12" s="85"/>
      <c r="R12" s="85"/>
      <c r="S12" s="85"/>
      <c r="T12" s="85"/>
      <c r="U12" s="87"/>
      <c r="V12" s="391"/>
      <c r="W12" s="88"/>
      <c r="X12" s="89"/>
      <c r="Y12" s="89"/>
      <c r="Z12" s="89"/>
      <c r="AA12" s="89"/>
      <c r="AB12" s="89"/>
      <c r="AC12" s="90"/>
      <c r="AD12" s="91"/>
      <c r="AE12" s="45"/>
      <c r="AF12" s="92"/>
    </row>
    <row r="13" spans="1:39" ht="15.75" customHeight="1" thickBot="1" x14ac:dyDescent="0.35">
      <c r="A13" s="93"/>
      <c r="B13" s="94"/>
      <c r="V13" s="95"/>
      <c r="AC13" s="98"/>
      <c r="AE13" s="45"/>
    </row>
    <row r="14" spans="1:39" ht="15.75" customHeight="1" thickBot="1" x14ac:dyDescent="0.35">
      <c r="A14" s="412" t="str">
        <f>Translation!A36</f>
        <v>Supplier</v>
      </c>
      <c r="B14" s="99" t="str">
        <f>Translation!A37</f>
        <v>Pos.:</v>
      </c>
      <c r="C14" s="468" t="str">
        <f>Translation!A54</f>
        <v>Remarks Supplier:</v>
      </c>
      <c r="D14" s="469"/>
      <c r="E14" s="469"/>
      <c r="F14" s="469"/>
      <c r="G14" s="469"/>
      <c r="H14" s="469"/>
      <c r="I14" s="469"/>
      <c r="J14" s="469"/>
      <c r="K14" s="469"/>
      <c r="L14" s="469"/>
      <c r="M14" s="470"/>
      <c r="N14" s="366" t="s">
        <v>1</v>
      </c>
      <c r="O14" s="99" t="str">
        <f>Translation!A37</f>
        <v>Pos.:</v>
      </c>
      <c r="P14" s="100" t="str">
        <f>Translation!A38</f>
        <v>Remarks:</v>
      </c>
      <c r="Q14" s="100"/>
      <c r="R14" s="101"/>
      <c r="S14" s="101"/>
      <c r="T14" s="101"/>
      <c r="U14" s="101"/>
      <c r="V14" s="101"/>
      <c r="W14" s="102"/>
      <c r="X14" s="101"/>
      <c r="Y14" s="101"/>
      <c r="Z14" s="101"/>
      <c r="AA14" s="103"/>
      <c r="AB14" s="101"/>
      <c r="AC14" s="104"/>
      <c r="AE14" s="45"/>
    </row>
    <row r="15" spans="1:39" ht="15" customHeight="1" x14ac:dyDescent="0.3">
      <c r="A15" s="412"/>
      <c r="B15" s="199"/>
      <c r="C15" s="460"/>
      <c r="D15" s="460"/>
      <c r="E15" s="460"/>
      <c r="F15" s="460"/>
      <c r="G15" s="460"/>
      <c r="H15" s="460"/>
      <c r="I15" s="460"/>
      <c r="J15" s="460"/>
      <c r="K15" s="460"/>
      <c r="L15" s="460"/>
      <c r="M15" s="461"/>
      <c r="N15" s="366"/>
      <c r="O15" s="105"/>
      <c r="P15" s="407"/>
      <c r="Q15" s="408"/>
      <c r="R15" s="408"/>
      <c r="S15" s="408"/>
      <c r="T15" s="408"/>
      <c r="U15" s="408"/>
      <c r="V15" s="408"/>
      <c r="W15" s="408"/>
      <c r="X15" s="408"/>
      <c r="Y15" s="408"/>
      <c r="Z15" s="408"/>
      <c r="AA15" s="408"/>
      <c r="AB15" s="408"/>
      <c r="AC15" s="409"/>
      <c r="AE15" s="45"/>
    </row>
    <row r="16" spans="1:39" ht="15" customHeight="1" x14ac:dyDescent="0.3">
      <c r="A16" s="412"/>
      <c r="B16" s="200"/>
      <c r="C16" s="441"/>
      <c r="D16" s="441"/>
      <c r="E16" s="441"/>
      <c r="F16" s="441"/>
      <c r="G16" s="441"/>
      <c r="H16" s="441"/>
      <c r="I16" s="441"/>
      <c r="J16" s="441"/>
      <c r="K16" s="441"/>
      <c r="L16" s="441"/>
      <c r="M16" s="442"/>
      <c r="N16" s="366"/>
      <c r="O16" s="106"/>
      <c r="P16" s="371"/>
      <c r="Q16" s="372"/>
      <c r="R16" s="372"/>
      <c r="S16" s="372"/>
      <c r="T16" s="372"/>
      <c r="U16" s="372"/>
      <c r="V16" s="372"/>
      <c r="W16" s="372"/>
      <c r="X16" s="372"/>
      <c r="Y16" s="372"/>
      <c r="Z16" s="372"/>
      <c r="AA16" s="372"/>
      <c r="AB16" s="372"/>
      <c r="AC16" s="373"/>
      <c r="AE16" s="45"/>
    </row>
    <row r="17" spans="1:44" ht="15" customHeight="1" x14ac:dyDescent="0.3">
      <c r="A17" s="412"/>
      <c r="B17" s="200"/>
      <c r="C17" s="441"/>
      <c r="D17" s="441"/>
      <c r="E17" s="441"/>
      <c r="F17" s="441"/>
      <c r="G17" s="441"/>
      <c r="H17" s="441"/>
      <c r="I17" s="441"/>
      <c r="J17" s="441"/>
      <c r="K17" s="441"/>
      <c r="L17" s="441"/>
      <c r="M17" s="442"/>
      <c r="N17" s="366"/>
      <c r="O17" s="106"/>
      <c r="P17" s="371"/>
      <c r="Q17" s="372"/>
      <c r="R17" s="372"/>
      <c r="S17" s="372"/>
      <c r="T17" s="372"/>
      <c r="U17" s="372"/>
      <c r="V17" s="372"/>
      <c r="W17" s="372"/>
      <c r="X17" s="372"/>
      <c r="Y17" s="372"/>
      <c r="Z17" s="372"/>
      <c r="AA17" s="372"/>
      <c r="AB17" s="372"/>
      <c r="AC17" s="373"/>
      <c r="AE17" s="45"/>
    </row>
    <row r="18" spans="1:44" ht="14.4" customHeight="1" x14ac:dyDescent="0.3">
      <c r="A18" s="412"/>
      <c r="B18" s="201"/>
      <c r="C18" s="441"/>
      <c r="D18" s="441"/>
      <c r="E18" s="441"/>
      <c r="F18" s="441"/>
      <c r="G18" s="441"/>
      <c r="H18" s="441"/>
      <c r="I18" s="441"/>
      <c r="J18" s="441"/>
      <c r="K18" s="441"/>
      <c r="L18" s="441"/>
      <c r="M18" s="442"/>
      <c r="N18" s="366"/>
      <c r="O18" s="107"/>
      <c r="P18" s="371"/>
      <c r="Q18" s="372"/>
      <c r="R18" s="372"/>
      <c r="S18" s="372"/>
      <c r="T18" s="372"/>
      <c r="U18" s="372"/>
      <c r="V18" s="372"/>
      <c r="W18" s="372"/>
      <c r="X18" s="372"/>
      <c r="Y18" s="372"/>
      <c r="Z18" s="372"/>
      <c r="AA18" s="372"/>
      <c r="AB18" s="372"/>
      <c r="AC18" s="373"/>
      <c r="AE18" s="45"/>
    </row>
    <row r="19" spans="1:44" ht="14.4" customHeight="1" x14ac:dyDescent="0.3">
      <c r="A19" s="412"/>
      <c r="B19" s="201"/>
      <c r="C19" s="441"/>
      <c r="D19" s="441"/>
      <c r="E19" s="441"/>
      <c r="F19" s="441"/>
      <c r="G19" s="441"/>
      <c r="H19" s="441"/>
      <c r="I19" s="441"/>
      <c r="J19" s="441"/>
      <c r="K19" s="441"/>
      <c r="L19" s="441"/>
      <c r="M19" s="442"/>
      <c r="N19" s="366"/>
      <c r="O19" s="107"/>
      <c r="P19" s="371"/>
      <c r="Q19" s="372"/>
      <c r="R19" s="372"/>
      <c r="S19" s="372"/>
      <c r="T19" s="372"/>
      <c r="U19" s="372"/>
      <c r="V19" s="372"/>
      <c r="W19" s="372"/>
      <c r="X19" s="372"/>
      <c r="Y19" s="372"/>
      <c r="Z19" s="372"/>
      <c r="AA19" s="372"/>
      <c r="AB19" s="372"/>
      <c r="AC19" s="373"/>
      <c r="AE19" s="45"/>
    </row>
    <row r="20" spans="1:44" ht="14.4" customHeight="1" x14ac:dyDescent="0.3">
      <c r="A20" s="412"/>
      <c r="B20" s="201"/>
      <c r="C20" s="441"/>
      <c r="D20" s="441"/>
      <c r="E20" s="441"/>
      <c r="F20" s="441"/>
      <c r="G20" s="441"/>
      <c r="H20" s="441"/>
      <c r="I20" s="441"/>
      <c r="J20" s="441"/>
      <c r="K20" s="441"/>
      <c r="L20" s="441"/>
      <c r="M20" s="442"/>
      <c r="N20" s="366"/>
      <c r="O20" s="107"/>
      <c r="P20" s="371"/>
      <c r="Q20" s="372"/>
      <c r="R20" s="372"/>
      <c r="S20" s="372"/>
      <c r="T20" s="372"/>
      <c r="U20" s="372"/>
      <c r="V20" s="372"/>
      <c r="W20" s="372"/>
      <c r="X20" s="372"/>
      <c r="Y20" s="372"/>
      <c r="Z20" s="372"/>
      <c r="AA20" s="372"/>
      <c r="AB20" s="372"/>
      <c r="AC20" s="373"/>
      <c r="AE20" s="45"/>
    </row>
    <row r="21" spans="1:44" ht="14.4" customHeight="1" x14ac:dyDescent="0.3">
      <c r="A21" s="412"/>
      <c r="B21" s="201"/>
      <c r="C21" s="441"/>
      <c r="D21" s="441"/>
      <c r="E21" s="441"/>
      <c r="F21" s="441"/>
      <c r="G21" s="441"/>
      <c r="H21" s="441"/>
      <c r="I21" s="441"/>
      <c r="J21" s="441"/>
      <c r="K21" s="441"/>
      <c r="L21" s="441"/>
      <c r="M21" s="442"/>
      <c r="N21" s="366"/>
      <c r="O21" s="107"/>
      <c r="P21" s="371"/>
      <c r="Q21" s="372"/>
      <c r="R21" s="372"/>
      <c r="S21" s="372"/>
      <c r="T21" s="372"/>
      <c r="U21" s="372"/>
      <c r="V21" s="372"/>
      <c r="W21" s="372"/>
      <c r="X21" s="372"/>
      <c r="Y21" s="372"/>
      <c r="Z21" s="372"/>
      <c r="AA21" s="372"/>
      <c r="AB21" s="372"/>
      <c r="AC21" s="373"/>
      <c r="AE21" s="45"/>
    </row>
    <row r="22" spans="1:44" ht="15" customHeight="1" thickBot="1" x14ac:dyDescent="0.35">
      <c r="A22" s="412"/>
      <c r="B22" s="202"/>
      <c r="C22" s="462"/>
      <c r="D22" s="462"/>
      <c r="E22" s="462"/>
      <c r="F22" s="462"/>
      <c r="G22" s="462"/>
      <c r="H22" s="462"/>
      <c r="I22" s="462"/>
      <c r="J22" s="462"/>
      <c r="K22" s="462"/>
      <c r="L22" s="462"/>
      <c r="M22" s="463"/>
      <c r="N22" s="366"/>
      <c r="O22" s="108"/>
      <c r="P22" s="376"/>
      <c r="Q22" s="377"/>
      <c r="R22" s="377"/>
      <c r="S22" s="378"/>
      <c r="T22" s="378"/>
      <c r="U22" s="378"/>
      <c r="V22" s="378"/>
      <c r="W22" s="378"/>
      <c r="X22" s="378"/>
      <c r="Y22" s="378"/>
      <c r="Z22" s="378"/>
      <c r="AA22" s="378"/>
      <c r="AB22" s="378"/>
      <c r="AC22" s="379"/>
      <c r="AE22" s="45"/>
    </row>
    <row r="23" spans="1:44" ht="8.25" customHeight="1" x14ac:dyDescent="0.25">
      <c r="A23" s="412"/>
      <c r="B23" s="430" t="str">
        <f>Translation!A57</f>
        <v>Measuring equ. acc. extra sheet</v>
      </c>
      <c r="C23" s="433" t="str">
        <f>IF(ISBLANK('Equipment '!C5),"",'Equipment '!I5)</f>
        <v/>
      </c>
      <c r="D23" s="433"/>
      <c r="E23" s="109"/>
      <c r="F23" s="433" t="str">
        <f>IF(ISBLANK('Equipment '!C14),"",'Equipment '!I14)</f>
        <v/>
      </c>
      <c r="G23" s="433"/>
      <c r="H23" s="433"/>
      <c r="I23" s="110"/>
      <c r="J23" s="109"/>
      <c r="K23" s="421" t="str">
        <f>IF(ISBLANK('Equipment '!C23),"",'Equipment '!I23)</f>
        <v/>
      </c>
      <c r="L23" s="421"/>
      <c r="M23" s="422"/>
      <c r="N23" s="366"/>
      <c r="O23" s="368" t="str">
        <f>Translation!A58</f>
        <v>Measuring Equipment Wanzl</v>
      </c>
      <c r="P23" s="402" t="str">
        <f>IFERROR(IF(ISBLANK('Wanzl Equipment'!E4),"",CONCATENATE('Wanzl Equipment'!E4," ",'Wanzl Equipment'!F4)),"")</f>
        <v/>
      </c>
      <c r="Q23" s="402"/>
      <c r="R23" s="402"/>
      <c r="S23" s="111"/>
      <c r="T23" s="320" t="str">
        <f>IFERROR(IF(ISBLANK('Wanzl Equipment'!E13),"",CONCATENATE('Wanzl Equipment'!E13," ",'Wanzl Equipment'!F13)),"")</f>
        <v/>
      </c>
      <c r="U23" s="320"/>
      <c r="V23" s="320"/>
      <c r="W23" s="320"/>
      <c r="X23" s="320"/>
      <c r="Y23" s="112"/>
      <c r="Z23" s="443" t="str">
        <f>IFERROR(IF(ISBLANK('Wanzl Equipment'!E22),"",CONCATENATE('Wanzl Equipment'!E22," ",'Wanzl Equipment'!F22)),"")</f>
        <v/>
      </c>
      <c r="AA23" s="443"/>
      <c r="AB23" s="443"/>
      <c r="AC23" s="444"/>
      <c r="AD23" s="319"/>
      <c r="AE23" s="319"/>
      <c r="AF23" s="319"/>
      <c r="AG23" s="319"/>
      <c r="AH23" s="319"/>
      <c r="AI23" s="319"/>
      <c r="AJ23" s="319"/>
      <c r="AK23" s="319"/>
      <c r="AL23" s="319"/>
      <c r="AM23" s="319"/>
      <c r="AN23" s="319"/>
      <c r="AO23" s="319"/>
      <c r="AP23" s="319"/>
      <c r="AQ23" s="319"/>
      <c r="AR23" s="319"/>
    </row>
    <row r="24" spans="1:44" ht="8.25" customHeight="1" x14ac:dyDescent="0.25">
      <c r="A24" s="412"/>
      <c r="B24" s="431"/>
      <c r="C24" s="382" t="str">
        <f>IF(ISBLANK('Equipment '!C6),"",'Equipment '!I6)</f>
        <v/>
      </c>
      <c r="D24" s="382"/>
      <c r="E24" s="113"/>
      <c r="F24" s="382" t="str">
        <f>IF(ISBLANK('Equipment '!C15),"",'Equipment '!I15)</f>
        <v/>
      </c>
      <c r="G24" s="382"/>
      <c r="H24" s="382"/>
      <c r="I24" s="110"/>
      <c r="J24" s="113"/>
      <c r="K24" s="382" t="str">
        <f>IF(ISBLANK('Equipment '!C24),"",'Equipment '!I24)</f>
        <v/>
      </c>
      <c r="L24" s="382"/>
      <c r="M24" s="423"/>
      <c r="N24" s="366"/>
      <c r="O24" s="369"/>
      <c r="P24" s="335" t="str">
        <f>IFERROR(IF(ISBLANK('Wanzl Equipment'!E5),"",CONCATENATE('Wanzl Equipment'!E5," ",'Wanzl Equipment'!F5)),"")</f>
        <v/>
      </c>
      <c r="Q24" s="335"/>
      <c r="R24" s="335"/>
      <c r="S24" s="114"/>
      <c r="T24" s="320" t="str">
        <f>IFERROR(IF(ISBLANK('Wanzl Equipment'!E14),"",CONCATENATE('Wanzl Equipment'!E14," ",'Wanzl Equipment'!F14)),"")</f>
        <v/>
      </c>
      <c r="U24" s="320"/>
      <c r="V24" s="320"/>
      <c r="W24" s="320"/>
      <c r="X24" s="320"/>
      <c r="Y24" s="114"/>
      <c r="Z24" s="320" t="str">
        <f>IFERROR(IF(ISBLANK('Wanzl Equipment'!E23),"",CONCATENATE('Wanzl Equipment'!E23," ",'Wanzl Equipment'!F23)),"")</f>
        <v/>
      </c>
      <c r="AA24" s="320"/>
      <c r="AB24" s="320"/>
      <c r="AC24" s="394"/>
      <c r="AD24" s="115"/>
      <c r="AE24" s="115"/>
      <c r="AF24" s="115"/>
      <c r="AG24" s="115"/>
      <c r="AH24" s="115"/>
      <c r="AI24" s="115"/>
      <c r="AJ24" s="56"/>
      <c r="AK24" s="115"/>
      <c r="AL24" s="115"/>
      <c r="AM24" s="115"/>
      <c r="AN24" s="115"/>
      <c r="AO24" s="115"/>
      <c r="AP24" s="115"/>
      <c r="AQ24" s="115"/>
      <c r="AR24" s="115"/>
    </row>
    <row r="25" spans="1:44" ht="8.25" customHeight="1" x14ac:dyDescent="0.25">
      <c r="A25" s="412"/>
      <c r="B25" s="431"/>
      <c r="C25" s="382" t="str">
        <f>IF(ISBLANK('Equipment '!C7),"",'Equipment '!I7)</f>
        <v/>
      </c>
      <c r="D25" s="382"/>
      <c r="E25" s="113"/>
      <c r="F25" s="382" t="str">
        <f>IF(ISBLANK('Equipment '!C16),"",'Equipment '!I16)</f>
        <v/>
      </c>
      <c r="G25" s="382"/>
      <c r="H25" s="382"/>
      <c r="I25" s="110"/>
      <c r="J25" s="113"/>
      <c r="K25" s="382" t="str">
        <f>IF(ISBLANK('Equipment '!C25),"",'Equipment '!I25)</f>
        <v/>
      </c>
      <c r="L25" s="382"/>
      <c r="M25" s="423"/>
      <c r="N25" s="366"/>
      <c r="O25" s="369"/>
      <c r="P25" s="335" t="str">
        <f>IFERROR(IF(ISBLANK('Wanzl Equipment'!E6),"",CONCATENATE('Wanzl Equipment'!E6," ",'Wanzl Equipment'!F6)),"")</f>
        <v/>
      </c>
      <c r="Q25" s="335"/>
      <c r="R25" s="335"/>
      <c r="S25" s="114"/>
      <c r="T25" s="320" t="str">
        <f>IFERROR(IF(ISBLANK('Wanzl Equipment'!E15),"",CONCATENATE('Wanzl Equipment'!E15," ",'Wanzl Equipment'!F15)),"")</f>
        <v/>
      </c>
      <c r="U25" s="320"/>
      <c r="V25" s="320"/>
      <c r="W25" s="320"/>
      <c r="X25" s="320"/>
      <c r="Y25" s="114"/>
      <c r="Z25" s="192" t="str">
        <f>IFERROR(IF(ISBLANK('Wanzl Equipment'!E24),"",CONCATENATE('Wanzl Equipment'!E24," ",'Wanzl Equipment'!F24)),"")</f>
        <v/>
      </c>
      <c r="AA25" s="193"/>
      <c r="AB25" s="192"/>
      <c r="AC25" s="194"/>
      <c r="AD25" s="115"/>
      <c r="AE25" s="115"/>
      <c r="AF25" s="115"/>
      <c r="AG25" s="115"/>
      <c r="AH25" s="115"/>
      <c r="AI25" s="115"/>
      <c r="AJ25" s="56"/>
      <c r="AK25" s="115"/>
      <c r="AL25" s="115"/>
      <c r="AM25" s="115"/>
      <c r="AN25" s="115"/>
      <c r="AO25" s="115"/>
      <c r="AP25" s="115"/>
      <c r="AQ25" s="115"/>
      <c r="AR25" s="115"/>
    </row>
    <row r="26" spans="1:44" ht="8.25" customHeight="1" x14ac:dyDescent="0.25">
      <c r="A26" s="412"/>
      <c r="B26" s="431"/>
      <c r="C26" s="382" t="str">
        <f>IF(ISBLANK('Equipment '!C8),"",'Equipment '!I8)</f>
        <v/>
      </c>
      <c r="D26" s="382"/>
      <c r="E26" s="113"/>
      <c r="F26" s="382" t="str">
        <f>IF(ISBLANK('Equipment '!C17),"",'Equipment '!I17)</f>
        <v/>
      </c>
      <c r="G26" s="382"/>
      <c r="H26" s="382"/>
      <c r="I26" s="110"/>
      <c r="J26" s="113"/>
      <c r="K26" s="382" t="str">
        <f>IF(ISBLANK('Equipment '!C26),"",'Equipment '!I26)</f>
        <v/>
      </c>
      <c r="L26" s="382"/>
      <c r="M26" s="423"/>
      <c r="N26" s="366"/>
      <c r="O26" s="369"/>
      <c r="P26" s="335" t="str">
        <f>IFERROR(IF(ISBLANK('Wanzl Equipment'!E7),"",CONCATENATE('Wanzl Equipment'!E7," ",'Wanzl Equipment'!F7)),"")</f>
        <v/>
      </c>
      <c r="Q26" s="335"/>
      <c r="R26" s="335"/>
      <c r="S26" s="114"/>
      <c r="T26" s="320" t="str">
        <f>IFERROR(IF(ISBLANK('Wanzl Equipment'!E16),"",CONCATENATE('Wanzl Equipment'!E16," ",'Wanzl Equipment'!F16)),"")</f>
        <v/>
      </c>
      <c r="U26" s="320"/>
      <c r="V26" s="320"/>
      <c r="W26" s="320"/>
      <c r="X26" s="320"/>
      <c r="Y26" s="114"/>
      <c r="Z26" s="320" t="str">
        <f>IFERROR(IF(ISBLANK('Wanzl Equipment'!E25),"",CONCATENATE('Wanzl Equipment'!E25," ",'Wanzl Equipment'!F25)),"")</f>
        <v/>
      </c>
      <c r="AA26" s="320"/>
      <c r="AB26" s="320"/>
      <c r="AC26" s="394"/>
      <c r="AD26" s="115"/>
      <c r="AE26" s="115"/>
      <c r="AF26" s="115"/>
      <c r="AG26" s="115"/>
      <c r="AH26" s="115"/>
      <c r="AI26" s="115"/>
      <c r="AJ26" s="56"/>
      <c r="AK26" s="115"/>
      <c r="AL26" s="115"/>
      <c r="AM26" s="115"/>
      <c r="AN26" s="115"/>
      <c r="AO26" s="115"/>
      <c r="AP26" s="115"/>
      <c r="AQ26" s="115"/>
      <c r="AR26" s="115"/>
    </row>
    <row r="27" spans="1:44" ht="8.25" customHeight="1" x14ac:dyDescent="0.25">
      <c r="A27" s="412"/>
      <c r="B27" s="431"/>
      <c r="C27" s="382" t="str">
        <f>IF(ISBLANK('Equipment '!C9),"",'Equipment '!I9)</f>
        <v/>
      </c>
      <c r="D27" s="382"/>
      <c r="E27" s="113"/>
      <c r="F27" s="382" t="str">
        <f>IF(ISBLANK('Equipment '!C18),"",'Equipment '!I18)</f>
        <v/>
      </c>
      <c r="G27" s="382"/>
      <c r="H27" s="382"/>
      <c r="I27" s="110"/>
      <c r="J27" s="113"/>
      <c r="K27" s="382" t="str">
        <f>IF(ISBLANK('Equipment '!C27),"",'Equipment '!I27)</f>
        <v/>
      </c>
      <c r="L27" s="382"/>
      <c r="M27" s="423"/>
      <c r="N27" s="366"/>
      <c r="O27" s="369"/>
      <c r="P27" s="335" t="str">
        <f>IFERROR(IF(ISBLANK('Wanzl Equipment'!E8),"",CONCATENATE('Wanzl Equipment'!E8," ",'Wanzl Equipment'!F8)),"")</f>
        <v/>
      </c>
      <c r="Q27" s="335"/>
      <c r="R27" s="335"/>
      <c r="S27" s="114"/>
      <c r="T27" s="320" t="str">
        <f>IFERROR(IF(ISBLANK('Wanzl Equipment'!E17),"",CONCATENATE('Wanzl Equipment'!E17," ",'Wanzl Equipment'!F17)),"")</f>
        <v/>
      </c>
      <c r="U27" s="320"/>
      <c r="V27" s="320"/>
      <c r="W27" s="320"/>
      <c r="X27" s="320"/>
      <c r="Y27" s="114"/>
      <c r="Z27" s="320" t="str">
        <f>IFERROR(IF(ISBLANK('Wanzl Equipment'!E26),"",CONCATENATE('Wanzl Equipment'!E26," ",'Wanzl Equipment'!F26)),"")</f>
        <v/>
      </c>
      <c r="AA27" s="320"/>
      <c r="AB27" s="320"/>
      <c r="AC27" s="394"/>
      <c r="AD27" s="115"/>
      <c r="AE27" s="115"/>
      <c r="AF27" s="115"/>
      <c r="AG27" s="115"/>
      <c r="AH27" s="115"/>
      <c r="AI27" s="115"/>
      <c r="AJ27" s="56"/>
      <c r="AK27" s="115"/>
      <c r="AL27" s="115"/>
      <c r="AM27" s="115"/>
      <c r="AN27" s="115"/>
      <c r="AO27" s="115"/>
      <c r="AP27" s="115"/>
      <c r="AQ27" s="115"/>
      <c r="AR27" s="115"/>
    </row>
    <row r="28" spans="1:44" ht="8.25" customHeight="1" x14ac:dyDescent="0.25">
      <c r="A28" s="412"/>
      <c r="B28" s="431"/>
      <c r="C28" s="382" t="str">
        <f>IF(ISBLANK('Equipment '!C10),"",'Equipment '!I10)</f>
        <v/>
      </c>
      <c r="D28" s="382"/>
      <c r="E28" s="113"/>
      <c r="F28" s="382" t="str">
        <f>IF(ISBLANK('Equipment '!C19),"",'Equipment '!I19)</f>
        <v/>
      </c>
      <c r="G28" s="382"/>
      <c r="H28" s="382"/>
      <c r="I28" s="110"/>
      <c r="J28" s="113"/>
      <c r="K28" s="382" t="str">
        <f>IF(ISBLANK('Equipment '!C28),"",'Equipment '!I28)</f>
        <v/>
      </c>
      <c r="L28" s="382"/>
      <c r="M28" s="423"/>
      <c r="N28" s="366"/>
      <c r="O28" s="369"/>
      <c r="P28" s="335" t="str">
        <f>IFERROR(IF(ISBLANK('Wanzl Equipment'!E9),"",CONCATENATE('Wanzl Equipment'!E9," ",'Wanzl Equipment'!F9)),"")</f>
        <v/>
      </c>
      <c r="Q28" s="335"/>
      <c r="R28" s="335"/>
      <c r="S28" s="114"/>
      <c r="T28" s="320" t="str">
        <f>IFERROR(IF(ISBLANK('Wanzl Equipment'!E18),"",CONCATENATE('Wanzl Equipment'!E18," ",'Wanzl Equipment'!F18)),"")</f>
        <v/>
      </c>
      <c r="U28" s="320"/>
      <c r="V28" s="320"/>
      <c r="W28" s="320"/>
      <c r="X28" s="320"/>
      <c r="Y28" s="114"/>
      <c r="Z28" s="320" t="str">
        <f>IFERROR(IF(ISBLANK('Wanzl Equipment'!E27),"",CONCATENATE('Wanzl Equipment'!E27," ",'Wanzl Equipment'!F27)),"")</f>
        <v/>
      </c>
      <c r="AA28" s="320"/>
      <c r="AB28" s="320"/>
      <c r="AC28" s="394"/>
      <c r="AD28" s="115"/>
      <c r="AE28" s="115"/>
      <c r="AF28" s="115"/>
      <c r="AG28" s="115"/>
      <c r="AH28" s="115"/>
      <c r="AI28" s="115"/>
      <c r="AJ28" s="56"/>
      <c r="AK28" s="115"/>
      <c r="AL28" s="115"/>
      <c r="AM28" s="115"/>
      <c r="AN28" s="115"/>
      <c r="AO28" s="115"/>
      <c r="AP28" s="115"/>
      <c r="AQ28" s="115"/>
      <c r="AR28" s="115"/>
    </row>
    <row r="29" spans="1:44" ht="8.25" customHeight="1" x14ac:dyDescent="0.25">
      <c r="A29" s="412"/>
      <c r="B29" s="431"/>
      <c r="C29" s="382" t="str">
        <f>IF(ISBLANK('Equipment '!C11),"",'Equipment '!I11)</f>
        <v/>
      </c>
      <c r="D29" s="382"/>
      <c r="E29" s="113"/>
      <c r="F29" s="382" t="str">
        <f>IF(ISBLANK('Equipment '!C20),"",'Equipment '!I20)</f>
        <v/>
      </c>
      <c r="G29" s="382"/>
      <c r="H29" s="382"/>
      <c r="I29" s="110"/>
      <c r="J29" s="113"/>
      <c r="K29" s="382" t="str">
        <f>IF(ISBLANK('Equipment '!C29),"",'Equipment '!I29)</f>
        <v/>
      </c>
      <c r="L29" s="382"/>
      <c r="M29" s="423"/>
      <c r="N29" s="366"/>
      <c r="O29" s="369"/>
      <c r="P29" s="335" t="str">
        <f>IFERROR(IF(ISBLANK('Wanzl Equipment'!E10),"",CONCATENATE('Wanzl Equipment'!E10," ",'Wanzl Equipment'!F10)),"")</f>
        <v/>
      </c>
      <c r="Q29" s="335"/>
      <c r="R29" s="335"/>
      <c r="S29" s="114"/>
      <c r="T29" s="320" t="str">
        <f>IFERROR(IF(ISBLANK('Wanzl Equipment'!E19),"",CONCATENATE('Wanzl Equipment'!E19," ",'Wanzl Equipment'!F19)),"")</f>
        <v/>
      </c>
      <c r="U29" s="320"/>
      <c r="V29" s="320"/>
      <c r="W29" s="320"/>
      <c r="X29" s="320"/>
      <c r="Y29" s="114"/>
      <c r="Z29" s="320" t="str">
        <f>IFERROR(IF(ISBLANK('Wanzl Equipment'!E28),"",CONCATENATE('Wanzl Equipment'!E28," ",'Wanzl Equipment'!F28)),"")</f>
        <v/>
      </c>
      <c r="AA29" s="320"/>
      <c r="AB29" s="320"/>
      <c r="AC29" s="394"/>
      <c r="AD29" s="115"/>
      <c r="AE29" s="115"/>
      <c r="AF29" s="115"/>
      <c r="AG29" s="115"/>
      <c r="AH29" s="115"/>
      <c r="AI29" s="115"/>
      <c r="AJ29" s="56"/>
      <c r="AK29" s="115"/>
      <c r="AL29" s="115"/>
      <c r="AM29" s="115"/>
      <c r="AN29" s="115"/>
      <c r="AO29" s="115"/>
      <c r="AP29" s="115"/>
      <c r="AQ29" s="115"/>
      <c r="AR29" s="115"/>
    </row>
    <row r="30" spans="1:44" ht="8.25" customHeight="1" x14ac:dyDescent="0.25">
      <c r="A30" s="412"/>
      <c r="B30" s="431"/>
      <c r="C30" s="382" t="str">
        <f>IF(ISBLANK('Equipment '!C12),"",'Equipment '!I12)</f>
        <v/>
      </c>
      <c r="D30" s="382"/>
      <c r="E30" s="113"/>
      <c r="F30" s="382" t="str">
        <f>IF(ISBLANK('Equipment '!C21),"",'Equipment '!I21)</f>
        <v/>
      </c>
      <c r="G30" s="382"/>
      <c r="H30" s="382"/>
      <c r="I30" s="110"/>
      <c r="J30" s="113"/>
      <c r="K30" s="382" t="str">
        <f>IF(ISBLANK('Equipment '!C30),"",'Equipment '!I30)</f>
        <v/>
      </c>
      <c r="L30" s="382"/>
      <c r="M30" s="423"/>
      <c r="N30" s="366"/>
      <c r="O30" s="369"/>
      <c r="P30" s="335" t="str">
        <f>IFERROR(IF(ISBLANK('Wanzl Equipment'!E11),"",CONCATENATE('Wanzl Equipment'!E11," ",'Wanzl Equipment'!F11)),"")</f>
        <v/>
      </c>
      <c r="Q30" s="335"/>
      <c r="R30" s="335"/>
      <c r="S30" s="114"/>
      <c r="T30" s="320" t="str">
        <f>IFERROR(IF(ISBLANK('Wanzl Equipment'!E20),"",CONCATENATE('Wanzl Equipment'!E20," ",'Wanzl Equipment'!F20)),"")</f>
        <v/>
      </c>
      <c r="U30" s="320"/>
      <c r="V30" s="320"/>
      <c r="W30" s="320"/>
      <c r="X30" s="320"/>
      <c r="Y30" s="114"/>
      <c r="Z30" s="320" t="str">
        <f>IFERROR(IF(ISBLANK('Wanzl Equipment'!E29),"",CONCATENATE('Wanzl Equipment'!E29," ",'Wanzl Equipment'!F29)),"")</f>
        <v/>
      </c>
      <c r="AA30" s="320"/>
      <c r="AB30" s="320"/>
      <c r="AC30" s="394"/>
      <c r="AD30" s="115"/>
      <c r="AE30" s="115"/>
      <c r="AF30" s="115"/>
      <c r="AG30" s="115"/>
      <c r="AH30" s="115"/>
      <c r="AI30" s="115"/>
      <c r="AJ30" s="56"/>
      <c r="AK30" s="115"/>
      <c r="AL30" s="115"/>
      <c r="AM30" s="115"/>
      <c r="AN30" s="115"/>
      <c r="AO30" s="115"/>
      <c r="AP30" s="115"/>
      <c r="AQ30" s="115"/>
      <c r="AR30" s="115"/>
    </row>
    <row r="31" spans="1:44" ht="8.25" customHeight="1" thickBot="1" x14ac:dyDescent="0.3">
      <c r="A31" s="412"/>
      <c r="B31" s="432"/>
      <c r="C31" s="458" t="str">
        <f>IF(ISBLANK('Equipment '!C13),"",'Equipment '!I13)</f>
        <v/>
      </c>
      <c r="D31" s="458"/>
      <c r="E31" s="116"/>
      <c r="F31" s="382" t="str">
        <f>IF(ISBLANK('Equipment '!C22),"",'Equipment '!I22)</f>
        <v/>
      </c>
      <c r="G31" s="382"/>
      <c r="H31" s="382"/>
      <c r="I31" s="110"/>
      <c r="J31" s="113"/>
      <c r="K31" s="428" t="str">
        <f>IF(ISBLANK('Equipment '!C31),"",'Equipment '!I31)</f>
        <v/>
      </c>
      <c r="L31" s="428"/>
      <c r="M31" s="429"/>
      <c r="N31" s="366"/>
      <c r="O31" s="370"/>
      <c r="P31" s="328" t="str">
        <f>IFERROR(IF(ISBLANK('Wanzl Equipment'!E12),"",CONCATENATE('Wanzl Equipment'!E12," ",'Wanzl Equipment'!F12)),"")</f>
        <v/>
      </c>
      <c r="Q31" s="328"/>
      <c r="R31" s="328"/>
      <c r="S31" s="114"/>
      <c r="T31" s="320" t="str">
        <f>IFERROR(IF(ISBLANK('Wanzl Equipment'!E21),"",CONCATENATE('Wanzl Equipment'!E21," ",'Wanzl Equipment'!F21)),"")</f>
        <v/>
      </c>
      <c r="U31" s="320"/>
      <c r="V31" s="320"/>
      <c r="W31" s="320"/>
      <c r="X31" s="320"/>
      <c r="Y31" s="114"/>
      <c r="Z31" s="374" t="str">
        <f>IFERROR(IF(ISBLANK('Wanzl Equipment'!E30),"",CONCATENATE('Wanzl Equipment'!E30," ",'Wanzl Equipment'!F30)),"")</f>
        <v/>
      </c>
      <c r="AA31" s="374"/>
      <c r="AB31" s="374"/>
      <c r="AC31" s="375"/>
      <c r="AD31" s="115"/>
      <c r="AE31" s="115"/>
      <c r="AF31" s="115"/>
      <c r="AG31" s="115"/>
      <c r="AH31" s="115"/>
      <c r="AI31" s="115"/>
      <c r="AJ31" s="56"/>
      <c r="AK31" s="115"/>
      <c r="AL31" s="115"/>
      <c r="AM31" s="115"/>
      <c r="AN31" s="115"/>
      <c r="AO31" s="115"/>
      <c r="AP31" s="115"/>
      <c r="AQ31" s="115"/>
      <c r="AR31" s="115"/>
    </row>
    <row r="32" spans="1:44" ht="15.75" customHeight="1" thickBot="1" x14ac:dyDescent="0.35">
      <c r="A32" s="412"/>
      <c r="B32" s="117" t="str">
        <f>Translation!A55</f>
        <v>Assessment Supplier:</v>
      </c>
      <c r="C32" s="117"/>
      <c r="D32" s="100"/>
      <c r="E32" s="100"/>
      <c r="F32" s="100"/>
      <c r="G32" s="100"/>
      <c r="H32" s="100"/>
      <c r="I32" s="100"/>
      <c r="J32" s="100"/>
      <c r="K32" s="100"/>
      <c r="L32" s="100"/>
      <c r="M32" s="118"/>
      <c r="N32" s="366"/>
      <c r="O32" s="117" t="str">
        <f>Translation!A39</f>
        <v>Assessment Wanzl:</v>
      </c>
      <c r="P32" s="119"/>
      <c r="Q32" s="119"/>
      <c r="R32" s="119"/>
      <c r="S32" s="101"/>
      <c r="T32" s="101"/>
      <c r="U32" s="101"/>
      <c r="V32" s="101"/>
      <c r="W32" s="102"/>
      <c r="X32" s="101"/>
      <c r="Y32" s="101"/>
      <c r="Z32" s="101"/>
      <c r="AA32" s="103"/>
      <c r="AB32" s="101"/>
      <c r="AC32" s="104"/>
      <c r="AE32" s="45"/>
    </row>
    <row r="33" spans="1:39" ht="15" customHeight="1" x14ac:dyDescent="0.3">
      <c r="A33" s="412"/>
      <c r="B33" s="434" t="str">
        <f>Translation!A40</f>
        <v>Dimensional Release:</v>
      </c>
      <c r="C33" s="435"/>
      <c r="D33" s="435"/>
      <c r="E33" s="120" t="str">
        <f>Translation!A25</f>
        <v>yes</v>
      </c>
      <c r="F33" s="121"/>
      <c r="G33" s="121" t="str">
        <f>Translation!A24</f>
        <v>no</v>
      </c>
      <c r="H33" s="121"/>
      <c r="I33" s="121"/>
      <c r="J33" s="121" t="str">
        <f>Translation!A48</f>
        <v>no evaluation</v>
      </c>
      <c r="K33" s="121"/>
      <c r="L33" s="121"/>
      <c r="M33" s="122"/>
      <c r="N33" s="366"/>
      <c r="O33" s="123" t="str">
        <f>Translation!A40</f>
        <v>Dimensional Release:</v>
      </c>
      <c r="P33" s="48"/>
      <c r="Q33" s="48"/>
      <c r="R33" s="124"/>
      <c r="S33" s="125" t="str">
        <f>Translation!A25</f>
        <v>yes</v>
      </c>
      <c r="T33" s="125"/>
      <c r="U33" s="126"/>
      <c r="V33" s="126"/>
      <c r="W33" s="127" t="str">
        <f>Translation!A24</f>
        <v>no</v>
      </c>
      <c r="X33" s="128"/>
      <c r="Y33" s="126" t="str">
        <f>Translation!A48</f>
        <v>no evaluation</v>
      </c>
      <c r="Z33" s="128"/>
      <c r="AA33" s="129"/>
      <c r="AB33" s="126"/>
      <c r="AC33" s="130"/>
      <c r="AE33" s="45"/>
    </row>
    <row r="34" spans="1:39" ht="15" customHeight="1" x14ac:dyDescent="0.3">
      <c r="A34" s="412"/>
      <c r="B34" s="436"/>
      <c r="C34" s="437"/>
      <c r="D34" s="437"/>
      <c r="E34" s="131"/>
      <c r="F34" s="121"/>
      <c r="G34" s="121"/>
      <c r="H34" s="121"/>
      <c r="I34" s="121"/>
      <c r="J34" s="121"/>
      <c r="K34" s="121"/>
      <c r="L34" s="121"/>
      <c r="M34" s="132"/>
      <c r="N34" s="366"/>
      <c r="O34" s="123" t="str">
        <f>Translation!A41</f>
        <v>Other Conspicuities:</v>
      </c>
      <c r="P34" s="48"/>
      <c r="Q34" s="48"/>
      <c r="R34" s="127"/>
      <c r="S34" s="129" t="str">
        <f>Translation!A25</f>
        <v>yes</v>
      </c>
      <c r="T34" s="129"/>
      <c r="U34" s="126"/>
      <c r="V34" s="126"/>
      <c r="W34" s="127" t="str">
        <f>Translation!A24</f>
        <v>no</v>
      </c>
      <c r="X34" s="128"/>
      <c r="Y34" s="126" t="str">
        <f>Translation!A49</f>
        <v>to be clarified</v>
      </c>
      <c r="Z34" s="126"/>
      <c r="AA34" s="129"/>
      <c r="AB34" s="126"/>
      <c r="AC34" s="130"/>
      <c r="AE34" s="45"/>
    </row>
    <row r="35" spans="1:39" ht="15" customHeight="1" x14ac:dyDescent="0.3">
      <c r="A35" s="412"/>
      <c r="B35" s="133"/>
      <c r="C35" s="134"/>
      <c r="D35" s="134"/>
      <c r="E35" s="135"/>
      <c r="F35" s="135"/>
      <c r="G35" s="135"/>
      <c r="H35" s="135"/>
      <c r="I35" s="135"/>
      <c r="J35" s="135"/>
      <c r="K35" s="135"/>
      <c r="L35" s="135"/>
      <c r="M35" s="136"/>
      <c r="N35" s="366"/>
      <c r="O35" s="137" t="str">
        <f>Translation!A42</f>
        <v>Release Measurement:</v>
      </c>
      <c r="P35" s="138"/>
      <c r="Q35" s="138"/>
      <c r="R35" s="139"/>
      <c r="S35" s="140" t="str">
        <f>Translation!A25</f>
        <v>yes</v>
      </c>
      <c r="T35" s="140"/>
      <c r="U35" s="126"/>
      <c r="V35" s="141"/>
      <c r="W35" s="127" t="str">
        <f>Translation!A24</f>
        <v>no</v>
      </c>
      <c r="X35" s="141"/>
      <c r="Y35" s="141"/>
      <c r="Z35" s="141"/>
      <c r="AA35" s="140"/>
      <c r="AB35" s="141"/>
      <c r="AC35" s="142"/>
      <c r="AE35" s="45"/>
    </row>
    <row r="36" spans="1:39" ht="15" customHeight="1" x14ac:dyDescent="0.3">
      <c r="A36" s="412"/>
      <c r="B36" s="416" t="str">
        <f>Translation!A43</f>
        <v>Place:</v>
      </c>
      <c r="C36" s="417"/>
      <c r="D36" s="417"/>
      <c r="E36" s="426"/>
      <c r="F36" s="427"/>
      <c r="G36" s="329" t="str">
        <f>Translation!A46</f>
        <v>Responsible 
(Name):</v>
      </c>
      <c r="H36" s="330"/>
      <c r="I36" s="330"/>
      <c r="J36" s="330"/>
      <c r="K36" s="356"/>
      <c r="L36" s="356"/>
      <c r="M36" s="357"/>
      <c r="N36" s="366"/>
      <c r="O36" s="54" t="str">
        <f>Translation!A43</f>
        <v>Place:</v>
      </c>
      <c r="Q36" s="344"/>
      <c r="R36" s="344"/>
      <c r="S36" s="344"/>
      <c r="T36" s="344"/>
      <c r="U36" s="344"/>
      <c r="V36" s="329" t="str">
        <f>Translation!A46</f>
        <v>Responsible 
(Name):</v>
      </c>
      <c r="W36" s="330"/>
      <c r="X36" s="330"/>
      <c r="Y36" s="344"/>
      <c r="Z36" s="344"/>
      <c r="AA36" s="344"/>
      <c r="AB36" s="344"/>
      <c r="AC36" s="345"/>
      <c r="AE36" s="45"/>
    </row>
    <row r="37" spans="1:39" ht="15" customHeight="1" x14ac:dyDescent="0.3">
      <c r="A37" s="412"/>
      <c r="B37" s="137" t="str">
        <f>Translation!A44</f>
        <v>Date:</v>
      </c>
      <c r="C37" s="138"/>
      <c r="D37" s="138"/>
      <c r="E37" s="380"/>
      <c r="F37" s="438"/>
      <c r="G37" s="143" t="str">
        <f>Translation!A47</f>
        <v>Function:</v>
      </c>
      <c r="H37" s="134"/>
      <c r="I37" s="134"/>
      <c r="J37" s="144"/>
      <c r="K37" s="380"/>
      <c r="L37" s="380"/>
      <c r="M37" s="381"/>
      <c r="N37" s="366"/>
      <c r="O37" s="145" t="str">
        <f>Translation!A44</f>
        <v>Date:</v>
      </c>
      <c r="P37" s="144"/>
      <c r="Q37" s="440"/>
      <c r="R37" s="440"/>
      <c r="S37" s="440"/>
      <c r="T37" s="440"/>
      <c r="U37" s="440"/>
      <c r="V37" s="146" t="str">
        <f>Translation!A47</f>
        <v>Function:</v>
      </c>
      <c r="W37" s="147"/>
      <c r="X37" s="144"/>
      <c r="Y37" s="385" t="str">
        <f>Translation!A116</f>
        <v>Measurement technology</v>
      </c>
      <c r="Z37" s="385"/>
      <c r="AA37" s="385"/>
      <c r="AB37" s="385"/>
      <c r="AC37" s="386"/>
      <c r="AE37" s="45"/>
    </row>
    <row r="38" spans="1:39" ht="22.5" customHeight="1" thickBot="1" x14ac:dyDescent="0.35">
      <c r="A38" s="412"/>
      <c r="B38" s="148" t="str">
        <f>Translation!A45</f>
        <v>Signature:</v>
      </c>
      <c r="C38" s="149"/>
      <c r="D38" s="149"/>
      <c r="E38" s="424"/>
      <c r="F38" s="424"/>
      <c r="G38" s="424"/>
      <c r="H38" s="424"/>
      <c r="I38" s="424"/>
      <c r="J38" s="424"/>
      <c r="K38" s="424"/>
      <c r="L38" s="424"/>
      <c r="M38" s="425"/>
      <c r="N38" s="367"/>
      <c r="O38" s="150" t="str">
        <f>Translation!A45</f>
        <v>Signature:</v>
      </c>
      <c r="P38" s="151"/>
      <c r="Q38" s="387"/>
      <c r="R38" s="387"/>
      <c r="S38" s="387"/>
      <c r="T38" s="387"/>
      <c r="U38" s="387"/>
      <c r="V38" s="387"/>
      <c r="W38" s="387"/>
      <c r="X38" s="387"/>
      <c r="Y38" s="387"/>
      <c r="Z38" s="387"/>
      <c r="AA38" s="387"/>
      <c r="AB38" s="387"/>
      <c r="AC38" s="388"/>
      <c r="AE38" s="45"/>
    </row>
    <row r="39" spans="1:39" s="61" customFormat="1" ht="29.25" customHeight="1" x14ac:dyDescent="0.5">
      <c r="A39" s="38"/>
      <c r="B39" s="39"/>
      <c r="C39" s="39"/>
      <c r="D39" s="39"/>
      <c r="E39" s="152"/>
      <c r="F39" s="153" t="str">
        <f>Translation!A56</f>
        <v>Measurement Report for Sampling</v>
      </c>
      <c r="G39" s="153"/>
      <c r="H39" s="153"/>
      <c r="I39" s="153"/>
      <c r="J39" s="153"/>
      <c r="K39" s="153"/>
      <c r="L39" s="153"/>
      <c r="M39" s="153"/>
      <c r="N39" s="153"/>
      <c r="O39" s="153"/>
      <c r="P39" s="153"/>
      <c r="Q39" s="153"/>
      <c r="R39" s="153"/>
      <c r="S39" s="153"/>
      <c r="T39" s="153"/>
      <c r="U39" s="153"/>
      <c r="V39" s="153"/>
      <c r="W39" s="42"/>
      <c r="X39" s="153"/>
      <c r="Y39" s="153"/>
      <c r="Z39" s="153"/>
      <c r="AA39" s="154"/>
      <c r="AB39" s="153"/>
      <c r="AC39" s="152"/>
      <c r="AE39" s="45"/>
      <c r="AI39" s="62"/>
      <c r="AJ39" s="53"/>
    </row>
    <row r="40" spans="1:39" s="61" customFormat="1" ht="15" customHeight="1" thickBot="1" x14ac:dyDescent="0.35">
      <c r="A40" s="418" t="s">
        <v>9</v>
      </c>
      <c r="B40" s="419"/>
      <c r="C40" s="419"/>
      <c r="D40" s="419"/>
      <c r="E40" s="420"/>
      <c r="F40" s="155"/>
      <c r="G40" s="155"/>
      <c r="H40" s="155"/>
      <c r="I40" s="155"/>
      <c r="J40" s="155"/>
      <c r="K40" s="155"/>
      <c r="L40" s="155"/>
      <c r="M40" s="155"/>
      <c r="N40" s="155"/>
      <c r="O40" s="155"/>
      <c r="P40" s="155"/>
      <c r="Q40" s="155"/>
      <c r="R40" s="155"/>
      <c r="S40" s="155"/>
      <c r="T40" s="155"/>
      <c r="U40" s="155"/>
      <c r="V40" s="155"/>
      <c r="W40" s="156"/>
      <c r="X40" s="155"/>
      <c r="Y40" s="155"/>
      <c r="Z40" s="155"/>
      <c r="AA40" s="157"/>
      <c r="AB40" s="155"/>
      <c r="AC40" s="158"/>
      <c r="AE40" s="45"/>
      <c r="AI40" s="62"/>
      <c r="AJ40" s="53"/>
      <c r="AK40" s="46"/>
      <c r="AL40" s="46"/>
      <c r="AM40" s="46"/>
    </row>
    <row r="41" spans="1:39" s="61" customFormat="1" ht="15" customHeight="1" x14ac:dyDescent="0.3">
      <c r="A41" s="412" t="str">
        <f>Translation!A36</f>
        <v>Supplier</v>
      </c>
      <c r="B41" s="455" t="str">
        <f>Translation!A3</f>
        <v>Supplier:</v>
      </c>
      <c r="C41" s="395"/>
      <c r="D41" s="63"/>
      <c r="E41" s="456" t="str">
        <f>IF(ISBLANK(E4)=TRUE,"",E4)</f>
        <v/>
      </c>
      <c r="F41" s="456"/>
      <c r="G41" s="456"/>
      <c r="H41" s="456"/>
      <c r="I41" s="456"/>
      <c r="J41" s="456"/>
      <c r="K41" s="383" t="str">
        <f>Translation!A10</f>
        <v>Delivery Quantity:</v>
      </c>
      <c r="L41" s="383"/>
      <c r="M41" s="383"/>
      <c r="N41" s="358" t="str">
        <f>IF(ISBLANK(N4)=TRUE,"",N4)</f>
        <v/>
      </c>
      <c r="O41" s="358"/>
      <c r="P41" s="358"/>
      <c r="Q41" s="358"/>
      <c r="R41" s="358"/>
      <c r="S41" s="358"/>
      <c r="T41" s="358"/>
      <c r="U41" s="359"/>
      <c r="V41" s="342" t="s">
        <v>1</v>
      </c>
      <c r="W41" s="59" t="s">
        <v>2</v>
      </c>
      <c r="X41" s="60"/>
      <c r="Y41" s="60"/>
      <c r="Z41" s="383"/>
      <c r="AA41" s="383"/>
      <c r="AB41" s="383"/>
      <c r="AC41" s="384"/>
      <c r="AE41" s="45"/>
      <c r="AI41" s="62"/>
      <c r="AJ41" s="53"/>
      <c r="AK41" s="46"/>
      <c r="AL41" s="46"/>
      <c r="AM41" s="46"/>
    </row>
    <row r="42" spans="1:39" ht="15.75" customHeight="1" x14ac:dyDescent="0.3">
      <c r="A42" s="412"/>
      <c r="B42" s="455" t="str">
        <f>Translation!A6</f>
        <v>Item No. Wanzl:</v>
      </c>
      <c r="C42" s="395"/>
      <c r="D42" s="63"/>
      <c r="E42" s="457" t="str">
        <f>IF(ISBLANK(E7)=TRUE,"",E7)</f>
        <v/>
      </c>
      <c r="F42" s="457"/>
      <c r="G42" s="457"/>
      <c r="H42" s="457"/>
      <c r="I42" s="457"/>
      <c r="J42" s="457"/>
      <c r="K42" s="63" t="str">
        <f>Translation!A11</f>
        <v>Sample Manufact. Date:</v>
      </c>
      <c r="L42" s="64"/>
      <c r="M42" s="64"/>
      <c r="N42" s="364" t="str">
        <f>IF(ISBLANK(N5)=TRUE,"",N5)</f>
        <v/>
      </c>
      <c r="O42" s="364"/>
      <c r="P42" s="364"/>
      <c r="Q42" s="364"/>
      <c r="R42" s="364"/>
      <c r="S42" s="364"/>
      <c r="T42" s="364"/>
      <c r="U42" s="365"/>
      <c r="V42" s="343"/>
      <c r="W42" s="338" t="str">
        <f>Translation!A16</f>
        <v>Inspection Lot No.:</v>
      </c>
      <c r="X42" s="339"/>
      <c r="Y42" s="64"/>
      <c r="Z42" s="64"/>
      <c r="AA42" s="159"/>
      <c r="AB42" s="346"/>
      <c r="AC42" s="347"/>
      <c r="AD42" s="160"/>
      <c r="AE42" s="45"/>
      <c r="AF42" s="160"/>
      <c r="AG42" s="160"/>
      <c r="AH42" s="160"/>
      <c r="AI42" s="161"/>
      <c r="AJ42" s="162"/>
    </row>
    <row r="43" spans="1:39" s="164" customFormat="1" ht="17.25" customHeight="1" thickBot="1" x14ac:dyDescent="0.45">
      <c r="A43" s="412"/>
      <c r="B43" s="413" t="str">
        <f>Translation!A7</f>
        <v>Wanzl Article description:</v>
      </c>
      <c r="C43" s="414"/>
      <c r="D43" s="163"/>
      <c r="E43" s="415" t="str">
        <f>IF(ISBLANK(E8)=TRUE,"",E8)</f>
        <v/>
      </c>
      <c r="F43" s="415"/>
      <c r="G43" s="415"/>
      <c r="H43" s="415"/>
      <c r="I43" s="415"/>
      <c r="J43" s="415"/>
      <c r="K43" s="71"/>
      <c r="L43" s="71"/>
      <c r="M43" s="71"/>
      <c r="N43" s="362" t="str">
        <f>IF(ISBLANK(N6)=TRUE,"",N6)</f>
        <v/>
      </c>
      <c r="O43" s="362"/>
      <c r="P43" s="362"/>
      <c r="Q43" s="362"/>
      <c r="R43" s="362"/>
      <c r="S43" s="362"/>
      <c r="T43" s="362"/>
      <c r="U43" s="363"/>
      <c r="V43" s="343"/>
      <c r="W43" s="340"/>
      <c r="X43" s="341"/>
      <c r="Y43" s="336" t="str">
        <f>IF(ISBLANK(Y9)=TRUE,"",Y9)</f>
        <v/>
      </c>
      <c r="Z43" s="336"/>
      <c r="AA43" s="336"/>
      <c r="AB43" s="336"/>
      <c r="AC43" s="337"/>
      <c r="AE43" s="45"/>
      <c r="AI43" s="165"/>
      <c r="AJ43" s="48"/>
    </row>
    <row r="44" spans="1:39" ht="22.5" customHeight="1" thickBot="1" x14ac:dyDescent="0.35">
      <c r="A44" s="412"/>
      <c r="B44" s="350" t="str">
        <f>Translation!A20</f>
        <v>Evaluation Supplier</v>
      </c>
      <c r="C44" s="351"/>
      <c r="D44" s="166"/>
      <c r="E44" s="167"/>
      <c r="F44" s="167"/>
      <c r="G44" s="167"/>
      <c r="H44" s="167"/>
      <c r="I44" s="167"/>
      <c r="J44" s="167"/>
      <c r="K44" s="167"/>
      <c r="L44" s="167"/>
      <c r="M44" s="167"/>
      <c r="N44" s="167"/>
      <c r="O44" s="167"/>
      <c r="P44" s="167"/>
      <c r="Q44" s="167"/>
      <c r="R44" s="167"/>
      <c r="S44" s="167"/>
      <c r="T44" s="167"/>
      <c r="U44" s="168"/>
      <c r="V44" s="343"/>
      <c r="W44" s="350" t="str">
        <f>Translation!A53</f>
        <v>Evaluation Wanzl</v>
      </c>
      <c r="X44" s="351"/>
      <c r="Y44" s="351"/>
      <c r="Z44" s="351"/>
      <c r="AA44" s="351"/>
      <c r="AB44" s="351"/>
      <c r="AC44" s="352"/>
      <c r="AE44" s="45"/>
    </row>
    <row r="45" spans="1:39" ht="21" customHeight="1" thickBot="1" x14ac:dyDescent="0.35">
      <c r="A45" s="412"/>
      <c r="B45" s="169"/>
      <c r="C45" s="170"/>
      <c r="D45" s="170"/>
      <c r="E45" s="170"/>
      <c r="F45" s="170"/>
      <c r="G45" s="170"/>
      <c r="H45" s="171"/>
      <c r="I45" s="171"/>
      <c r="J45" s="348" t="str">
        <f>Translation!A21</f>
        <v xml:space="preserve">Measurement </v>
      </c>
      <c r="K45" s="353"/>
      <c r="L45" s="353"/>
      <c r="M45" s="349"/>
      <c r="N45" s="172"/>
      <c r="O45" s="348" t="str">
        <f>Translation!A22</f>
        <v xml:space="preserve">Tolerance Deviation </v>
      </c>
      <c r="P45" s="353"/>
      <c r="Q45" s="353"/>
      <c r="R45" s="349"/>
      <c r="S45" s="325" t="str">
        <f>Translation!A115</f>
        <v>Equipment</v>
      </c>
      <c r="T45" s="331" t="str">
        <f>Translation!A23</f>
        <v xml:space="preserve">Requirement </v>
      </c>
      <c r="U45" s="332"/>
      <c r="V45" s="343"/>
      <c r="W45" s="354" t="str">
        <f>Translation!A34</f>
        <v xml:space="preserve">Measurement </v>
      </c>
      <c r="X45" s="355"/>
      <c r="Y45" s="348" t="str">
        <f>Translation!A35</f>
        <v>Deviation</v>
      </c>
      <c r="Z45" s="349"/>
      <c r="AA45" s="325" t="str">
        <f>Translation!A115</f>
        <v>Equipment</v>
      </c>
      <c r="AB45" s="321" t="str">
        <f>Translation!A23</f>
        <v xml:space="preserve">Requirement </v>
      </c>
      <c r="AC45" s="322"/>
      <c r="AE45" s="45"/>
      <c r="AI45" s="173" t="s">
        <v>10</v>
      </c>
    </row>
    <row r="46" spans="1:39" s="177" customFormat="1" ht="24" customHeight="1" thickBot="1" x14ac:dyDescent="0.35">
      <c r="A46" s="412"/>
      <c r="B46" s="451" t="str">
        <f>Translation!A33</f>
        <v>Test
pos.</v>
      </c>
      <c r="C46" s="453" t="str">
        <f>Translation!A32</f>
        <v>Requirement</v>
      </c>
      <c r="D46" s="174"/>
      <c r="E46" s="360" t="str">
        <f>Translation!A31</f>
        <v>Nominal dimen-
sion</v>
      </c>
      <c r="F46" s="360" t="str">
        <f>Translation!A30</f>
        <v>Upper tole-
rance</v>
      </c>
      <c r="G46" s="360" t="str">
        <f>Translation!A29</f>
        <v>Lower tole-
rance</v>
      </c>
      <c r="H46" s="449" t="str">
        <f>Translation!A28</f>
        <v>Unit</v>
      </c>
      <c r="I46" s="175"/>
      <c r="J46" s="348" t="str">
        <f>Translation!A27</f>
        <v>Part 1</v>
      </c>
      <c r="K46" s="349"/>
      <c r="L46" s="348" t="str">
        <f>Translation!A26</f>
        <v>Part 2</v>
      </c>
      <c r="M46" s="349"/>
      <c r="N46" s="176"/>
      <c r="O46" s="348" t="str">
        <f>Translation!A27</f>
        <v>Part 1</v>
      </c>
      <c r="P46" s="349"/>
      <c r="Q46" s="348" t="str">
        <f>Translation!A26</f>
        <v>Part 2</v>
      </c>
      <c r="R46" s="349"/>
      <c r="S46" s="326"/>
      <c r="T46" s="333"/>
      <c r="U46" s="334"/>
      <c r="V46" s="343"/>
      <c r="W46" s="296" t="str">
        <f>Translation!A52</f>
        <v>Part</v>
      </c>
      <c r="X46" s="198"/>
      <c r="Y46" s="297" t="str">
        <f>Translation!A52</f>
        <v>Part</v>
      </c>
      <c r="Z46" s="22" t="str">
        <f>IF(ISBLANK(X46)=TRUE,"",X46)</f>
        <v/>
      </c>
      <c r="AA46" s="326"/>
      <c r="AB46" s="323"/>
      <c r="AC46" s="324"/>
      <c r="AE46" s="45"/>
      <c r="AI46" s="178" t="s">
        <v>11</v>
      </c>
      <c r="AJ46" s="179"/>
    </row>
    <row r="47" spans="1:39" s="177" customFormat="1" ht="24" customHeight="1" thickBot="1" x14ac:dyDescent="0.35">
      <c r="A47" s="412"/>
      <c r="B47" s="452"/>
      <c r="C47" s="454"/>
      <c r="D47" s="180"/>
      <c r="E47" s="361"/>
      <c r="F47" s="361"/>
      <c r="G47" s="361"/>
      <c r="H47" s="450"/>
      <c r="I47" s="181"/>
      <c r="J47" s="182" t="s">
        <v>12</v>
      </c>
      <c r="K47" s="183" t="s">
        <v>13</v>
      </c>
      <c r="L47" s="182" t="s">
        <v>12</v>
      </c>
      <c r="M47" s="184" t="s">
        <v>13</v>
      </c>
      <c r="N47" s="184"/>
      <c r="O47" s="185" t="s">
        <v>12</v>
      </c>
      <c r="P47" s="183" t="s">
        <v>13</v>
      </c>
      <c r="Q47" s="182" t="s">
        <v>12</v>
      </c>
      <c r="R47" s="183" t="s">
        <v>13</v>
      </c>
      <c r="S47" s="327"/>
      <c r="T47" s="35" t="str">
        <f>Translation!A25</f>
        <v>yes</v>
      </c>
      <c r="U47" s="36" t="str">
        <f>Translation!A24</f>
        <v>no</v>
      </c>
      <c r="V47" s="343"/>
      <c r="W47" s="182" t="s">
        <v>12</v>
      </c>
      <c r="X47" s="183" t="s">
        <v>13</v>
      </c>
      <c r="Y47" s="182" t="s">
        <v>12</v>
      </c>
      <c r="Z47" s="183" t="s">
        <v>13</v>
      </c>
      <c r="AA47" s="327"/>
      <c r="AB47" s="35" t="str">
        <f>Translation!A25</f>
        <v>yes</v>
      </c>
      <c r="AC47" s="36" t="str">
        <f>Translation!A24</f>
        <v>no</v>
      </c>
      <c r="AE47" s="45"/>
      <c r="AH47" s="186"/>
      <c r="AI47" s="187"/>
      <c r="AJ47" s="179"/>
    </row>
    <row r="48" spans="1:39" s="177" customFormat="1" ht="18" customHeight="1" x14ac:dyDescent="0.3">
      <c r="A48" s="188"/>
      <c r="B48" s="195" t="s">
        <v>14</v>
      </c>
      <c r="C48" s="298"/>
      <c r="D48" s="299"/>
      <c r="E48" s="253"/>
      <c r="F48" s="253"/>
      <c r="G48" s="253"/>
      <c r="H48" s="270" t="str">
        <f>IF(AND(I48&lt;&gt;"",I48&lt;&gt;"None"),VLOOKUP(I48,Translation!$N$4:$O$111,2,FALSE),"")</f>
        <v/>
      </c>
      <c r="I48" s="254"/>
      <c r="J48" s="255"/>
      <c r="K48" s="253"/>
      <c r="L48" s="253"/>
      <c r="M48" s="256"/>
      <c r="N48" s="257"/>
      <c r="O48" s="258" t="str">
        <f>IF(AND(IF($J48="",IF($E48+$F48&gt;$E48+$G48,$E48+$F48,$E48+$G48),"XXX")&lt;=IF($E48+$F48&gt;$E48+$G48,$E48+$F48,$E48+$G48),IF($J48="",IF($E48+$F48&gt;$E48+$G48,$E48+$F48,$E48+$G48),"XXX")&gt;=IF($E48+$F48&lt;$E48+$G48,$E48+$F48,$E48+$G48)),"",IF(OR($J48=Translation!$C$50,$J48=Translation!$D$50),"",IF(OR($J48=Translation!$C$51,$J48=Translation!$D$51),Translation!$K$5,IF($J48&gt;IF($E48+$F48&gt;$E48+$G48,$E48+$F48,$E48+$G48),$J48-IF($E48+$F48&gt;$E48+$G48,$E48+$F48,$E48+$G48),IF($J48&lt;IF($E48+$F48&lt;$E48+$G48,$E48+$F48,$E48+$G48),$J48-IF($E48+$F48&lt;$E48+$G48,$E48+$F48,$E48+$G48),"")))))</f>
        <v/>
      </c>
      <c r="P48" s="259" t="str">
        <f>IF(AND(IF($K48="",IF($E48+$F48&gt;$E48+$G48,$E48+$F48,$E48+$G48),"XXX")&lt;=IF($E48+$F48&gt;$E48+$G48,$E48+$F48,$E48+$G48),IF($K48="",IF($E48+$F48&gt;$E48+$G48,$E48+$F48,$E48+$G48),"XXX")&gt;=IF($E48+$F48&lt;$E48+$G48,$E48+$F48,$E48+$G48)),"",IF(OR($K48=Translation!$C$50,$K48=Translation!$D$50),"",IF(OR($K48=Translation!$C$51,$K48=Translation!$D$51),Translation!$K$5,IF($K48&gt;IF($E48+$F48&gt;$E48+$G48,$E48+$F48,$E48+$G48),$K48-IF($E48+$F48&gt;$E48+$G48,$E48+$F48,$E48+$G48),IF($K48&lt;IF($E48+$F48&lt;$E48+$G48,$E48+$F48,$E48+$G48),$K48-IF($E48+$F48&lt;$E48+$G48,$E48+$F48,$E48+$G48),"")))))</f>
        <v/>
      </c>
      <c r="Q48" s="259" t="str">
        <f>IF(AND(IF($L48="",IF($E48+$F48&gt;$E48+$G48,$E48+$F48,$E48+$G48),"XXX")&lt;=IF($E48+$F48&gt;$E48+$G48,$E48+$F48,$E48+$G48),IF($L48="",IF($E48+$F48&gt;$E48+$G48,$E48+$F48,$E48+$G48),"XXX")&gt;=IF($E48+$F48&lt;$E48+$G48,$E48+$F48,$E48+$G48)),"",IF(OR($L48=Translation!$C$50,$L48=Translation!$D$50),"",IF(OR($L48=Translation!$C$51,$L48=Translation!$D$51),Translation!$K$5,IF($L48&gt;IF($E48+$F48&gt;$E48+$G48,$E48+$F48,$E48+$G48),$L48-IF($E48+$F48&gt;$E48+$G48,$E48+$F48,$E48+$G48),IF($L48&lt;IF($E48+$F48&lt;$E48+$G48,$E48+$F48,$E48+$G48),$L48-IF($E48+$F48&lt;$E48+$G48,$E48+$F48,$E48+$G48),"")))))</f>
        <v/>
      </c>
      <c r="R48" s="259" t="str">
        <f>IF(AND(IF($M48="",IF($E48+$F48&gt;$E48+$G48,$E48+$F48,$E48+$G48),"XXX")&lt;=IF($E48+$F48&gt;$E48+$G48,$E48+$F48,$E48+$G48),IF($M48="",IF($E48+$F48&gt;$E48+$G48,$E48+$F48,$E48+$G48),"XXX")&gt;=IF($E48+$F48&lt;$E48+$G48,$E48+$F48,$E48+$G48)),"",IF(OR($M48=Translation!$C$50,$M48=Translation!$D$50),"",IF(OR($M48=Translation!$C$51,$M48=Translation!$D$51),Translation!$K$5,IF($M48&gt;IF($E48+$F48&gt;$E48+$G48,$E48+$F48,$E48+$G48),$M48-IF($E48+$F48&gt;$E48+$G48,$E48+$F48,$E48+$G48),IF($M48&lt;IF($E48+$F48&lt;$E48+$G48,$E48+$F48,$E48+$G48),$M48-IF($E48+$F48&lt;$E48+$G48,$E48+$F48,$E48+$G48),"")))))</f>
        <v/>
      </c>
      <c r="S48" s="260"/>
      <c r="T48" s="31" t="str">
        <f t="shared" ref="T48:T111" si="0">IF(AND($J48="",$K48="",$L48="",$M48=""),"",IF(AND($O48="",$P48="",$Q48="",$R48=""),"X",""))</f>
        <v/>
      </c>
      <c r="U48" s="32" t="str">
        <f t="shared" ref="U48:U54" si="1">IF(AND($O48="",$P48="",$Q48="",$R48=""),"","X")</f>
        <v/>
      </c>
      <c r="V48" s="261"/>
      <c r="W48" s="262"/>
      <c r="X48" s="263"/>
      <c r="Y48" s="264" t="str">
        <f>IF(AND(IF($W48="",IF($E48+$F48&gt;$E48+$G48,$E48+$F48,$E48+$G48),"XXX")&lt;=IF($E48+$F48&gt;$E48+$G48,$E48+$F48,$E48+$G48),IF($W48="",IF($E48+$F48&gt;$E48+$G48,$E48+$F48,$E48+$G48),"XXX")&gt;=IF($E48+$F48&lt;$E48+$G48,$E48+$F48,$E48+$G48)),"",IF(OR($W48=Translation!$C$50,$W48=Translation!$D$50),"",IF(OR($W48=Translation!$C$51,$W48=Translation!$D$51),Translation!$K$5,IF($W48&gt;IF($E48+$F48&gt;$E48+$G48,$E48+$F48,$E48+$G48),$W48-IF($E48+$F48&gt;$E48+$G48,$E48+$F48,$E48+$G48),IF($W48&lt;IF($E48+$F48&lt;$E48+$G48,$E48+$F48,$E48+$G48),$W48-IF($E48+$F48&lt;$E48+$G48,$E48+$F48,$E48+$G48),"")))))</f>
        <v/>
      </c>
      <c r="Z48" s="265" t="str">
        <f>IF(AND(IF($X48="",IF($E48+$F48&gt;$E48+$G48,$E48+$F48,$E48+$G48),"XXX")&lt;=IF($E48+$F48&gt;$E48+$G48,$E48+$F48,$E48+$G48),IF($X48="",IF($E48+$F48&gt;$E48+$G48,$E48+$F48,$E48+$G48),"XXX")&gt;=IF($E48+$F48&lt;$E48+$G48,$E48+$F48,$E48+$G48)),"",IF(OR($X48=Translation!$C$50,$X48=Translation!$D$50),"",IF(OR($X48=Translation!$C$51,$X48=Translation!$D$51),Translation!$K$5,IF($X48&gt;IF($E48+$F48&gt;$E48+$G48,$E48+$F48,$E48+$G48),$X48-IF($E48+$F48&gt;$E48+$G48,$E48+$F48,$E48+$G48),IF($X48&lt;IF($E48+$F48&lt;$E48+$G48,$E48+$F48,$E48+$G48),$X48-IF($E48+$F48&lt;$E48+$G48,$E48+$F48,$E48+$G48),"")))))</f>
        <v/>
      </c>
      <c r="AA48" s="266" t="str">
        <f>IF(ISBLANK(Report!AI48),"",AI48)</f>
        <v/>
      </c>
      <c r="AB48" s="33" t="str">
        <f>IF(AND($W48="",$X48=""),"",IF(AND($Y48="",$Z48=""),"X",""))</f>
        <v/>
      </c>
      <c r="AC48" s="34" t="str">
        <f t="shared" ref="AC48:AC113" si="2">IF(AND($Y48="",$Z48=""),"","X")</f>
        <v/>
      </c>
      <c r="AD48" s="14"/>
      <c r="AE48" s="14"/>
      <c r="AF48" s="15">
        <v>47</v>
      </c>
      <c r="AG48" s="177">
        <f t="shared" ref="AG48:AG111" si="3">IF(ISBLANK($B48)=TRUE,"",$AF48)</f>
        <v>47</v>
      </c>
      <c r="AI48" s="16"/>
      <c r="AJ48" s="189"/>
    </row>
    <row r="49" spans="1:36" s="177" customFormat="1" ht="17.399999999999999" x14ac:dyDescent="0.3">
      <c r="A49" s="188"/>
      <c r="B49" s="196" t="s">
        <v>15</v>
      </c>
      <c r="C49" s="267"/>
      <c r="D49" s="268"/>
      <c r="E49" s="269"/>
      <c r="F49" s="269"/>
      <c r="G49" s="269"/>
      <c r="H49" s="270" t="str">
        <f>IF(AND(I49&lt;&gt;"",I49&lt;&gt;"None"),VLOOKUP(I49,Translation!$N$4:$O$111,2,FALSE),"")</f>
        <v/>
      </c>
      <c r="I49" s="270"/>
      <c r="J49" s="269"/>
      <c r="K49" s="269"/>
      <c r="L49" s="269"/>
      <c r="M49" s="271"/>
      <c r="N49" s="272"/>
      <c r="O49" s="273" t="str">
        <f>IF(AND(IF($J49="",IF($E49+$F49&gt;$E49+$G49,$E49+$F49,$E49+$G49),"XXX")&lt;=IF($E49+$F49&gt;$E49+$G49,$E49+$F49,$E49+$G49),IF($J49="",IF($E49+$F49&gt;$E49+$G49,$E49+$F49,$E49+$G49),"XXX")&gt;=IF($E49+$F49&lt;$E49+$G49,$E49+$F49,$E49+$G49)),"",IF(OR($J49=Translation!$C$50,$J49=Translation!$D$50),"",IF(OR($J49=Translation!$C$51,$J49=Translation!$D$51),Translation!$K$5,IF($J49&gt;IF($E49+$F49&gt;$E49+$G49,$E49+$F49,$E49+$G49),$J49-IF($E49+$F49&gt;$E49+$G49,$E49+$F49,$E49+$G49),IF($J49&lt;IF($E49+$F49&lt;$E49+$G49,$E49+$F49,$E49+$G49),$J49-IF($E49+$F49&lt;$E49+$G49,$E49+$F49,$E49+$G49),"")))))</f>
        <v/>
      </c>
      <c r="P49" s="274" t="str">
        <f>IF(AND(IF($K49="",IF($E49+$F49&gt;$E49+$G49,$E49+$F49,$E49+$G49),"XXX")&lt;=IF($E49+$F49&gt;$E49+$G49,$E49+$F49,$E49+$G49),IF($K49="",IF($E49+$F49&gt;$E49+$G49,$E49+$F49,$E49+$G49),"XXX")&gt;=IF($E49+$F49&lt;$E49+$G49,$E49+$F49,$E49+$G49)),"",IF(OR($K49=Translation!$C$50,$K49=Translation!$D$50),"",IF(OR($K49=Translation!$C$51,$K49=Translation!$D$51),Translation!$K$5,IF($K49&gt;IF($E49+$F49&gt;$E49+$G49,$E49+$F49,$E49+$G49),$K49-IF($E49+$F49&gt;$E49+$G49,$E49+$F49,$E49+$G49),IF($K49&lt;IF($E49+$F49&lt;$E49+$G49,$E49+$F49,$E49+$G49),$K49-IF($E49+$F49&lt;$E49+$G49,$E49+$F49,$E49+$G49),"")))))</f>
        <v/>
      </c>
      <c r="Q49" s="274" t="str">
        <f>IF(AND(IF($L49="",IF($E49+$F49&gt;$E49+$G49,$E49+$F49,$E49+$G49),"XXX")&lt;=IF($E49+$F49&gt;$E49+$G49,$E49+$F49,$E49+$G49),IF($L49="",IF($E49+$F49&gt;$E49+$G49,$E49+$F49,$E49+$G49),"XXX")&gt;=IF($E49+$F49&lt;$E49+$G49,$E49+$F49,$E49+$G49)),"",IF(OR($L49=Translation!$C$50,$L49=Translation!$D$50),"",IF(OR($L49=Translation!$C$51,$L49=Translation!$D$51),Translation!$K$5,IF($L49&gt;IF($E49+$F49&gt;$E49+$G49,$E49+$F49,$E49+$G49),$L49-IF($E49+$F49&gt;$E49+$G49,$E49+$F49,$E49+$G49),IF($L49&lt;IF($E49+$F49&lt;$E49+$G49,$E49+$F49,$E49+$G49),$L49-IF($E49+$F49&lt;$E49+$G49,$E49+$F49,$E49+$G49),"")))))</f>
        <v/>
      </c>
      <c r="R49" s="274" t="str">
        <f>IF(AND(IF($M49="",IF($E49+$F49&gt;$E49+$G49,$E49+$F49,$E49+$G49),"XXX")&lt;=IF($E49+$F49&gt;$E49+$G49,$E49+$F49,$E49+$G49),IF($M49="",IF($E49+$F49&gt;$E49+$G49,$E49+$F49,$E49+$G49),"XXX")&gt;=IF($E49+$F49&lt;$E49+$G49,$E49+$F49,$E49+$G49)),"",IF(OR($M49=Translation!$C$50,$M49=Translation!$D$50),"",IF(OR($M49=Translation!$C$51,$M49=Translation!$D$51),Translation!$K$5,IF($M49&gt;IF($E49+$F49&gt;$E49+$G49,$E49+$F49,$E49+$G49),$M49-IF($E49+$F49&gt;$E49+$G49,$E49+$F49,$E49+$G49),IF($M49&lt;IF($E49+$F49&lt;$E49+$G49,$E49+$F49,$E49+$G49),$M49-IF($E49+$F49&lt;$E49+$G49,$E49+$F49,$E49+$G49),"")))))</f>
        <v/>
      </c>
      <c r="S49" s="275"/>
      <c r="T49" s="23" t="str">
        <f t="shared" si="0"/>
        <v/>
      </c>
      <c r="U49" s="24" t="str">
        <f t="shared" si="1"/>
        <v/>
      </c>
      <c r="V49" s="261"/>
      <c r="W49" s="276"/>
      <c r="X49" s="277"/>
      <c r="Y49" s="264" t="str">
        <f>IF(AND(IF($W49="",IF($E49+$F49&gt;$E49+$G49,$E49+$F49,$E49+$G49),"XXX")&lt;=IF($E49+$F49&gt;$E49+$G49,$E49+$F49,$E49+$G49),IF($W49="",IF($E49+$F49&gt;$E49+$G49,$E49+$F49,$E49+$G49),"XXX")&gt;=IF($E49+$F49&lt;$E49+$G49,$E49+$F49,$E49+$G49)),"",IF(OR($W49=Translation!$C$50,$W49=Translation!$D$50),"",IF(OR($W49=Translation!$C$51,$W49=Translation!$D$51),Translation!$K$5,IF($W49&gt;IF($E49+$F49&gt;$E49+$G49,$E49+$F49,$E49+$G49),$W49-IF($E49+$F49&gt;$E49+$G49,$E49+$F49,$E49+$G49),IF($W49&lt;IF($E49+$F49&lt;$E49+$G49,$E49+$F49,$E49+$G49),$W49-IF($E49+$F49&lt;$E49+$G49,$E49+$F49,$E49+$G49),"")))))</f>
        <v/>
      </c>
      <c r="Z49" s="265" t="str">
        <f>IF(AND(IF($X49="",IF($E49+$F49&gt;$E49+$G49,$E49+$F49,$E49+$G49),"XXX")&lt;=IF($E49+$F49&gt;$E49+$G49,$E49+$F49,$E49+$G49),IF($X49="",IF($E49+$F49&gt;$E49+$G49,$E49+$F49,$E49+$G49),"XXX")&gt;=IF($E49+$F49&lt;$E49+$G49,$E49+$F49,$E49+$G49)),"",IF(OR($X49=Translation!$C$50,$X49=Translation!$D$50),"",IF(OR($X49=Translation!$C$51,$X49=Translation!$D$51),Translation!$K$5,IF($X49&gt;IF($E49+$F49&gt;$E49+$G49,$E49+$F49,$E49+$G49),$X49-IF($E49+$F49&gt;$E49+$G49,$E49+$F49,$E49+$G49),IF($X49&lt;IF($E49+$F49&lt;$E49+$G49,$E49+$F49,$E49+$G49),$X49-IF($E49+$F49&lt;$E49+$G49,$E49+$F49,$E49+$G49),"")))))</f>
        <v/>
      </c>
      <c r="AA49" s="278" t="str">
        <f>IF(ISBLANK(Report!AI49),"",AI49)</f>
        <v/>
      </c>
      <c r="AB49" s="25" t="str">
        <f>IF(AND($W49="",$X49=""),"",IF(AND($Y49="",$Z49=""),"X",""))</f>
        <v/>
      </c>
      <c r="AC49" s="26" t="str">
        <f t="shared" si="2"/>
        <v/>
      </c>
      <c r="AE49" s="45"/>
      <c r="AF49" s="177">
        <v>48</v>
      </c>
      <c r="AG49" s="177">
        <f t="shared" si="3"/>
        <v>48</v>
      </c>
      <c r="AI49" s="16"/>
      <c r="AJ49" s="189"/>
    </row>
    <row r="50" spans="1:36" s="177" customFormat="1" ht="17.399999999999999" x14ac:dyDescent="0.3">
      <c r="A50" s="188"/>
      <c r="B50" s="196" t="s">
        <v>16</v>
      </c>
      <c r="C50" s="267"/>
      <c r="D50" s="268"/>
      <c r="E50" s="269"/>
      <c r="F50" s="269"/>
      <c r="G50" s="269"/>
      <c r="H50" s="270" t="str">
        <f>IF(AND(I50&lt;&gt;"",I50&lt;&gt;"None"),VLOOKUP(I50,Translation!$N$4:$O$111,2,FALSE),"")</f>
        <v/>
      </c>
      <c r="I50" s="270"/>
      <c r="J50" s="269"/>
      <c r="K50" s="269"/>
      <c r="L50" s="269"/>
      <c r="M50" s="271"/>
      <c r="N50" s="272"/>
      <c r="O50" s="273" t="str">
        <f>IF(AND(IF($J50="",IF($E50+$F50&gt;$E50+$G50,$E50+$F50,$E50+$G50),"XXX")&lt;=IF($E50+$F50&gt;$E50+$G50,$E50+$F50,$E50+$G50),IF($J50="",IF($E50+$F50&gt;$E50+$G50,$E50+$F50,$E50+$G50),"XXX")&gt;=IF($E50+$F50&lt;$E50+$G50,$E50+$F50,$E50+$G50)),"",IF(OR($J50=Translation!$C$50,$J50=Translation!$D$50),"",IF(OR($J50=Translation!$C$51,$J50=Translation!$D$51),Translation!$K$5,IF($J50&gt;IF($E50+$F50&gt;$E50+$G50,$E50+$F50,$E50+$G50),$J50-IF($E50+$F50&gt;$E50+$G50,$E50+$F50,$E50+$G50),IF($J50&lt;IF($E50+$F50&lt;$E50+$G50,$E50+$F50,$E50+$G50),$J50-IF($E50+$F50&lt;$E50+$G50,$E50+$F50,$E50+$G50),"")))))</f>
        <v/>
      </c>
      <c r="P50" s="274" t="str">
        <f>IF(AND(IF($K50="",IF($E50+$F50&gt;$E50+$G50,$E50+$F50,$E50+$G50),"XXX")&lt;=IF($E50+$F50&gt;$E50+$G50,$E50+$F50,$E50+$G50),IF($K50="",IF($E50+$F50&gt;$E50+$G50,$E50+$F50,$E50+$G50),"XXX")&gt;=IF($E50+$F50&lt;$E50+$G50,$E50+$F50,$E50+$G50)),"",IF(OR($K50=Translation!$C$50,$K50=Translation!$D$50),"",IF(OR($K50=Translation!$C$51,$K50=Translation!$D$51),Translation!$K$5,IF($K50&gt;IF($E50+$F50&gt;$E50+$G50,$E50+$F50,$E50+$G50),$K50-IF($E50+$F50&gt;$E50+$G50,$E50+$F50,$E50+$G50),IF($K50&lt;IF($E50+$F50&lt;$E50+$G50,$E50+$F50,$E50+$G50),$K50-IF($E50+$F50&lt;$E50+$G50,$E50+$F50,$E50+$G50),"")))))</f>
        <v/>
      </c>
      <c r="Q50" s="274" t="str">
        <f>IF(AND(IF($L50="",IF($E50+$F50&gt;$E50+$G50,$E50+$F50,$E50+$G50),"XXX")&lt;=IF($E50+$F50&gt;$E50+$G50,$E50+$F50,$E50+$G50),IF($L50="",IF($E50+$F50&gt;$E50+$G50,$E50+$F50,$E50+$G50),"XXX")&gt;=IF($E50+$F50&lt;$E50+$G50,$E50+$F50,$E50+$G50)),"",IF(OR($L50=Translation!$C$50,$L50=Translation!$D$50),"",IF(OR($L50=Translation!$C$51,$L50=Translation!$D$51),Translation!$K$5,IF($L50&gt;IF($E50+$F50&gt;$E50+$G50,$E50+$F50,$E50+$G50),$L50-IF($E50+$F50&gt;$E50+$G50,$E50+$F50,$E50+$G50),IF($L50&lt;IF($E50+$F50&lt;$E50+$G50,$E50+$F50,$E50+$G50),$L50-IF($E50+$F50&lt;$E50+$G50,$E50+$F50,$E50+$G50),"")))))</f>
        <v/>
      </c>
      <c r="R50" s="274" t="str">
        <f>IF(AND(IF($M50="",IF($E50+$F50&gt;$E50+$G50,$E50+$F50,$E50+$G50),"XXX")&lt;=IF($E50+$F50&gt;$E50+$G50,$E50+$F50,$E50+$G50),IF($M50="",IF($E50+$F50&gt;$E50+$G50,$E50+$F50,$E50+$G50),"XXX")&gt;=IF($E50+$F50&lt;$E50+$G50,$E50+$F50,$E50+$G50)),"",IF(OR($M50=Translation!$C$50,$M50=Translation!$D$50),"",IF(OR($M50=Translation!$C$51,$M50=Translation!$D$51),Translation!$K$5,IF($M50&gt;IF($E50+$F50&gt;$E50+$G50,$E50+$F50,$E50+$G50),$M50-IF($E50+$F50&gt;$E50+$G50,$E50+$F50,$E50+$G50),IF($M50&lt;IF($E50+$F50&lt;$E50+$G50,$E50+$F50,$E50+$G50),$M50-IF($E50+$F50&lt;$E50+$G50,$E50+$F50,$E50+$G50),"")))))</f>
        <v/>
      </c>
      <c r="S50" s="275"/>
      <c r="T50" s="23" t="str">
        <f t="shared" si="0"/>
        <v/>
      </c>
      <c r="U50" s="24" t="str">
        <f t="shared" si="1"/>
        <v/>
      </c>
      <c r="V50" s="261"/>
      <c r="W50" s="276"/>
      <c r="X50" s="277"/>
      <c r="Y50" s="264" t="str">
        <f>IF(AND(IF($W50="",IF($E50+$F50&gt;$E50+$G50,$E50+$F50,$E50+$G50),"XXX")&lt;=IF($E50+$F50&gt;$E50+$G50,$E50+$F50,$E50+$G50),IF($W50="",IF($E50+$F50&gt;$E50+$G50,$E50+$F50,$E50+$G50),"XXX")&gt;=IF($E50+$F50&lt;$E50+$G50,$E50+$F50,$E50+$G50)),"",IF(OR($W50=Translation!$C$50,$W50=Translation!$D$50),"",IF(OR($W50=Translation!$C$51,$W50=Translation!$D$51),Translation!$K$5,IF($W50&gt;IF($E50+$F50&gt;$E50+$G50,$E50+$F50,$E50+$G50),$W50-IF($E50+$F50&gt;$E50+$G50,$E50+$F50,$E50+$G50),IF($W50&lt;IF($E50+$F50&lt;$E50+$G50,$E50+$F50,$E50+$G50),$W50-IF($E50+$F50&lt;$E50+$G50,$E50+$F50,$E50+$G50),"")))))</f>
        <v/>
      </c>
      <c r="Z50" s="265" t="str">
        <f>IF(AND(IF($X50="",IF($E50+$F50&gt;$E50+$G50,$E50+$F50,$E50+$G50),"XXX")&lt;=IF($E50+$F50&gt;$E50+$G50,$E50+$F50,$E50+$G50),IF($X50="",IF($E50+$F50&gt;$E50+$G50,$E50+$F50,$E50+$G50),"XXX")&gt;=IF($E50+$F50&lt;$E50+$G50,$E50+$F50,$E50+$G50)),"",IF(OR($X50=Translation!$C$50,$X50=Translation!$D$50),"",IF(OR($X50=Translation!$C$51,$X50=Translation!$D$51),Translation!$K$5,IF($X50&gt;IF($E50+$F50&gt;$E50+$G50,$E50+$F50,$E50+$G50),$X50-IF($E50+$F50&gt;$E50+$G50,$E50+$F50,$E50+$G50),IF($X50&lt;IF($E50+$F50&lt;$E50+$G50,$E50+$F50,$E50+$G50),$X50-IF($E50+$F50&lt;$E50+$G50,$E50+$F50,$E50+$G50),"")))))</f>
        <v/>
      </c>
      <c r="AA50" s="278" t="str">
        <f>IF(ISBLANK(Report!AI50),"",AI50)</f>
        <v/>
      </c>
      <c r="AB50" s="25" t="str">
        <f t="shared" ref="AB50:AB113" si="4">IF(AND($W50="",$X50=""),"",IF(AND($Y50="",$Z50=""),"X",""))</f>
        <v/>
      </c>
      <c r="AC50" s="26" t="str">
        <f t="shared" si="2"/>
        <v/>
      </c>
      <c r="AE50" s="45"/>
      <c r="AF50" s="15">
        <v>49</v>
      </c>
      <c r="AG50" s="177">
        <f t="shared" si="3"/>
        <v>49</v>
      </c>
      <c r="AI50" s="16"/>
      <c r="AJ50" s="189"/>
    </row>
    <row r="51" spans="1:36" s="177" customFormat="1" ht="18" customHeight="1" x14ac:dyDescent="0.3">
      <c r="A51" s="188"/>
      <c r="B51" s="196" t="s">
        <v>17</v>
      </c>
      <c r="C51" s="267"/>
      <c r="D51" s="268"/>
      <c r="E51" s="269"/>
      <c r="F51" s="269"/>
      <c r="G51" s="269"/>
      <c r="H51" s="270" t="str">
        <f>IF(AND(I51&lt;&gt;"",I51&lt;&gt;"None"),VLOOKUP(I51,Translation!$N$4:$O$111,2,FALSE),"")</f>
        <v/>
      </c>
      <c r="I51" s="270"/>
      <c r="J51" s="269"/>
      <c r="K51" s="269"/>
      <c r="L51" s="269"/>
      <c r="M51" s="271"/>
      <c r="N51" s="272"/>
      <c r="O51" s="273" t="str">
        <f>IF(AND(IF($J51="",IF($E51+$F51&gt;$E51+$G51,$E51+$F51,$E51+$G51),"XXX")&lt;=IF($E51+$F51&gt;$E51+$G51,$E51+$F51,$E51+$G51),IF($J51="",IF($E51+$F51&gt;$E51+$G51,$E51+$F51,$E51+$G51),"XXX")&gt;=IF($E51+$F51&lt;$E51+$G51,$E51+$F51,$E51+$G51)),"",IF(OR($J51=Translation!$C$50,$J51=Translation!$D$50),"",IF(OR($J51=Translation!$C$51,$J51=Translation!$D$51),Translation!$K$5,IF($J51&gt;IF($E51+$F51&gt;$E51+$G51,$E51+$F51,$E51+$G51),$J51-IF($E51+$F51&gt;$E51+$G51,$E51+$F51,$E51+$G51),IF($J51&lt;IF($E51+$F51&lt;$E51+$G51,$E51+$F51,$E51+$G51),$J51-IF($E51+$F51&lt;$E51+$G51,$E51+$F51,$E51+$G51),"")))))</f>
        <v/>
      </c>
      <c r="P51" s="274" t="str">
        <f>IF(AND(IF($K51="",IF($E51+$F51&gt;$E51+$G51,$E51+$F51,$E51+$G51),"XXX")&lt;=IF($E51+$F51&gt;$E51+$G51,$E51+$F51,$E51+$G51),IF($K51="",IF($E51+$F51&gt;$E51+$G51,$E51+$F51,$E51+$G51),"XXX")&gt;=IF($E51+$F51&lt;$E51+$G51,$E51+$F51,$E51+$G51)),"",IF(OR($K51=Translation!$C$50,$K51=Translation!$D$50),"",IF(OR($K51=Translation!$C$51,$K51=Translation!$D$51),Translation!$K$5,IF($K51&gt;IF($E51+$F51&gt;$E51+$G51,$E51+$F51,$E51+$G51),$K51-IF($E51+$F51&gt;$E51+$G51,$E51+$F51,$E51+$G51),IF($K51&lt;IF($E51+$F51&lt;$E51+$G51,$E51+$F51,$E51+$G51),$K51-IF($E51+$F51&lt;$E51+$G51,$E51+$F51,$E51+$G51),"")))))</f>
        <v/>
      </c>
      <c r="Q51" s="274" t="str">
        <f>IF(AND(IF($L51="",IF($E51+$F51&gt;$E51+$G51,$E51+$F51,$E51+$G51),"XXX")&lt;=IF($E51+$F51&gt;$E51+$G51,$E51+$F51,$E51+$G51),IF($L51="",IF($E51+$F51&gt;$E51+$G51,$E51+$F51,$E51+$G51),"XXX")&gt;=IF($E51+$F51&lt;$E51+$G51,$E51+$F51,$E51+$G51)),"",IF(OR($L51=Translation!$C$50,$L51=Translation!$D$50),"",IF(OR($L51=Translation!$C$51,$L51=Translation!$D$51),Translation!$K$5,IF($L51&gt;IF($E51+$F51&gt;$E51+$G51,$E51+$F51,$E51+$G51),$L51-IF($E51+$F51&gt;$E51+$G51,$E51+$F51,$E51+$G51),IF($L51&lt;IF($E51+$F51&lt;$E51+$G51,$E51+$F51,$E51+$G51),$L51-IF($E51+$F51&lt;$E51+$G51,$E51+$F51,$E51+$G51),"")))))</f>
        <v/>
      </c>
      <c r="R51" s="274" t="str">
        <f>IF(AND(IF($M51="",IF($E51+$F51&gt;$E51+$G51,$E51+$F51,$E51+$G51),"XXX")&lt;=IF($E51+$F51&gt;$E51+$G51,$E51+$F51,$E51+$G51),IF($M51="",IF($E51+$F51&gt;$E51+$G51,$E51+$F51,$E51+$G51),"XXX")&gt;=IF($E51+$F51&lt;$E51+$G51,$E51+$F51,$E51+$G51)),"",IF(OR($M51=Translation!$C$50,$M51=Translation!$D$50),"",IF(OR($M51=Translation!$C$51,$M51=Translation!$D$51),Translation!$K$5,IF($M51&gt;IF($E51+$F51&gt;$E51+$G51,$E51+$F51,$E51+$G51),$M51-IF($E51+$F51&gt;$E51+$G51,$E51+$F51,$E51+$G51),IF($M51&lt;IF($E51+$F51&lt;$E51+$G51,$E51+$F51,$E51+$G51),$M51-IF($E51+$F51&lt;$E51+$G51,$E51+$F51,$E51+$G51),"")))))</f>
        <v/>
      </c>
      <c r="S51" s="275"/>
      <c r="T51" s="23" t="str">
        <f t="shared" si="0"/>
        <v/>
      </c>
      <c r="U51" s="24" t="str">
        <f t="shared" si="1"/>
        <v/>
      </c>
      <c r="V51" s="261"/>
      <c r="W51" s="276"/>
      <c r="X51" s="277"/>
      <c r="Y51" s="264" t="str">
        <f>IF(AND(IF($W51="",IF($E51+$F51&gt;$E51+$G51,$E51+$F51,$E51+$G51),"XXX")&lt;=IF($E51+$F51&gt;$E51+$G51,$E51+$F51,$E51+$G51),IF($W51="",IF($E51+$F51&gt;$E51+$G51,$E51+$F51,$E51+$G51),"XXX")&gt;=IF($E51+$F51&lt;$E51+$G51,$E51+$F51,$E51+$G51)),"",IF(OR($W51=Translation!$C$50,$W51=Translation!$D$50),"",IF(OR($W51=Translation!$C$51,$W51=Translation!$D$51),Translation!$K$5,IF($W51&gt;IF($E51+$F51&gt;$E51+$G51,$E51+$F51,$E51+$G51),$W51-IF($E51+$F51&gt;$E51+$G51,$E51+$F51,$E51+$G51),IF($W51&lt;IF($E51+$F51&lt;$E51+$G51,$E51+$F51,$E51+$G51),$W51-IF($E51+$F51&lt;$E51+$G51,$E51+$F51,$E51+$G51),"")))))</f>
        <v/>
      </c>
      <c r="Z51" s="265" t="str">
        <f>IF(AND(IF($X51="",IF($E51+$F51&gt;$E51+$G51,$E51+$F51,$E51+$G51),"XXX")&lt;=IF($E51+$F51&gt;$E51+$G51,$E51+$F51,$E51+$G51),IF($X51="",IF($E51+$F51&gt;$E51+$G51,$E51+$F51,$E51+$G51),"XXX")&gt;=IF($E51+$F51&lt;$E51+$G51,$E51+$F51,$E51+$G51)),"",IF(OR($X51=Translation!$C$50,$X51=Translation!$D$50),"",IF(OR($X51=Translation!$C$51,$X51=Translation!$D$51),Translation!$K$5,IF($X51&gt;IF($E51+$F51&gt;$E51+$G51,$E51+$F51,$E51+$G51),$X51-IF($E51+$F51&gt;$E51+$G51,$E51+$F51,$E51+$G51),IF($X51&lt;IF($E51+$F51&lt;$E51+$G51,$E51+$F51,$E51+$G51),$X51-IF($E51+$F51&lt;$E51+$G51,$E51+$F51,$E51+$G51),"")))))</f>
        <v/>
      </c>
      <c r="AA51" s="278" t="str">
        <f>IF(ISBLANK(Report!AI51),"",AI51)</f>
        <v xml:space="preserve"> </v>
      </c>
      <c r="AB51" s="25" t="str">
        <f t="shared" si="4"/>
        <v/>
      </c>
      <c r="AC51" s="26" t="str">
        <f t="shared" si="2"/>
        <v/>
      </c>
      <c r="AE51" s="45"/>
      <c r="AF51" s="177">
        <v>50</v>
      </c>
      <c r="AG51" s="177">
        <f t="shared" si="3"/>
        <v>50</v>
      </c>
      <c r="AI51" s="16" t="s">
        <v>2</v>
      </c>
      <c r="AJ51" s="189"/>
    </row>
    <row r="52" spans="1:36" s="177" customFormat="1" ht="17.399999999999999" x14ac:dyDescent="0.3">
      <c r="A52" s="188"/>
      <c r="B52" s="196" t="s">
        <v>18</v>
      </c>
      <c r="C52" s="267"/>
      <c r="D52" s="268"/>
      <c r="E52" s="269"/>
      <c r="F52" s="269"/>
      <c r="G52" s="269"/>
      <c r="H52" s="270" t="str">
        <f>IF(AND(I52&lt;&gt;"",I52&lt;&gt;"None"),VLOOKUP(I52,Translation!$N$4:$O$111,2,FALSE),"")</f>
        <v/>
      </c>
      <c r="I52" s="270"/>
      <c r="J52" s="269"/>
      <c r="K52" s="269"/>
      <c r="L52" s="269"/>
      <c r="M52" s="271"/>
      <c r="N52" s="272"/>
      <c r="O52" s="273" t="str">
        <f>IF(AND(IF($J52="",IF($E52+$F52&gt;$E52+$G52,$E52+$F52,$E52+$G52),"XXX")&lt;=IF($E52+$F52&gt;$E52+$G52,$E52+$F52,$E52+$G52),IF($J52="",IF($E52+$F52&gt;$E52+$G52,$E52+$F52,$E52+$G52),"XXX")&gt;=IF($E52+$F52&lt;$E52+$G52,$E52+$F52,$E52+$G52)),"",IF(OR($J52=Translation!$C$50,$J52=Translation!$D$50),"",IF(OR($J52=Translation!$C$51,$J52=Translation!$D$51),Translation!$K$5,IF($J52&gt;IF($E52+$F52&gt;$E52+$G52,$E52+$F52,$E52+$G52),$J52-IF($E52+$F52&gt;$E52+$G52,$E52+$F52,$E52+$G52),IF($J52&lt;IF($E52+$F52&lt;$E52+$G52,$E52+$F52,$E52+$G52),$J52-IF($E52+$F52&lt;$E52+$G52,$E52+$F52,$E52+$G52),"")))))</f>
        <v/>
      </c>
      <c r="P52" s="274" t="str">
        <f>IF(AND(IF($K52="",IF($E52+$F52&gt;$E52+$G52,$E52+$F52,$E52+$G52),"XXX")&lt;=IF($E52+$F52&gt;$E52+$G52,$E52+$F52,$E52+$G52),IF($K52="",IF($E52+$F52&gt;$E52+$G52,$E52+$F52,$E52+$G52),"XXX")&gt;=IF($E52+$F52&lt;$E52+$G52,$E52+$F52,$E52+$G52)),"",IF(OR($K52=Translation!$C$50,$K52=Translation!$D$50),"",IF(OR($K52=Translation!$C$51,$K52=Translation!$D$51),Translation!$K$5,IF($K52&gt;IF($E52+$F52&gt;$E52+$G52,$E52+$F52,$E52+$G52),$K52-IF($E52+$F52&gt;$E52+$G52,$E52+$F52,$E52+$G52),IF($K52&lt;IF($E52+$F52&lt;$E52+$G52,$E52+$F52,$E52+$G52),$K52-IF($E52+$F52&lt;$E52+$G52,$E52+$F52,$E52+$G52),"")))))</f>
        <v/>
      </c>
      <c r="Q52" s="274" t="str">
        <f>IF(AND(IF($L52="",IF($E52+$F52&gt;$E52+$G52,$E52+$F52,$E52+$G52),"XXX")&lt;=IF($E52+$F52&gt;$E52+$G52,$E52+$F52,$E52+$G52),IF($L52="",IF($E52+$F52&gt;$E52+$G52,$E52+$F52,$E52+$G52),"XXX")&gt;=IF($E52+$F52&lt;$E52+$G52,$E52+$F52,$E52+$G52)),"",IF(OR($L52=Translation!$C$50,$L52=Translation!$D$50),"",IF(OR($L52=Translation!$C$51,$L52=Translation!$D$51),Translation!$K$5,IF($L52&gt;IF($E52+$F52&gt;$E52+$G52,$E52+$F52,$E52+$G52),$L52-IF($E52+$F52&gt;$E52+$G52,$E52+$F52,$E52+$G52),IF($L52&lt;IF($E52+$F52&lt;$E52+$G52,$E52+$F52,$E52+$G52),$L52-IF($E52+$F52&lt;$E52+$G52,$E52+$F52,$E52+$G52),"")))))</f>
        <v/>
      </c>
      <c r="R52" s="274" t="str">
        <f>IF(AND(IF($M52="",IF($E52+$F52&gt;$E52+$G52,$E52+$F52,$E52+$G52),"XXX")&lt;=IF($E52+$F52&gt;$E52+$G52,$E52+$F52,$E52+$G52),IF($M52="",IF($E52+$F52&gt;$E52+$G52,$E52+$F52,$E52+$G52),"XXX")&gt;=IF($E52+$F52&lt;$E52+$G52,$E52+$F52,$E52+$G52)),"",IF(OR($M52=Translation!$C$50,$M52=Translation!$D$50),"",IF(OR($M52=Translation!$C$51,$M52=Translation!$D$51),Translation!$K$5,IF($M52&gt;IF($E52+$F52&gt;$E52+$G52,$E52+$F52,$E52+$G52),$M52-IF($E52+$F52&gt;$E52+$G52,$E52+$F52,$E52+$G52),IF($M52&lt;IF($E52+$F52&lt;$E52+$G52,$E52+$F52,$E52+$G52),$M52-IF($E52+$F52&lt;$E52+$G52,$E52+$F52,$E52+$G52),"")))))</f>
        <v/>
      </c>
      <c r="S52" s="275"/>
      <c r="T52" s="23" t="str">
        <f t="shared" si="0"/>
        <v/>
      </c>
      <c r="U52" s="24" t="str">
        <f t="shared" si="1"/>
        <v/>
      </c>
      <c r="V52" s="261"/>
      <c r="W52" s="276"/>
      <c r="X52" s="277"/>
      <c r="Y52" s="264" t="str">
        <f>IF(AND(IF($W52="",IF($E52+$F52&gt;$E52+$G52,$E52+$F52,$E52+$G52),"XXX")&lt;=IF($E52+$F52&gt;$E52+$G52,$E52+$F52,$E52+$G52),IF($W52="",IF($E52+$F52&gt;$E52+$G52,$E52+$F52,$E52+$G52),"XXX")&gt;=IF($E52+$F52&lt;$E52+$G52,$E52+$F52,$E52+$G52)),"",IF(OR($W52=Translation!$C$50,$W52=Translation!$D$50),"",IF(OR($W52=Translation!$C$51,$W52=Translation!$D$51),Translation!$K$5,IF($W52&gt;IF($E52+$F52&gt;$E52+$G52,$E52+$F52,$E52+$G52),$W52-IF($E52+$F52&gt;$E52+$G52,$E52+$F52,$E52+$G52),IF($W52&lt;IF($E52+$F52&lt;$E52+$G52,$E52+$F52,$E52+$G52),$W52-IF($E52+$F52&lt;$E52+$G52,$E52+$F52,$E52+$G52),"")))))</f>
        <v/>
      </c>
      <c r="Z52" s="265" t="str">
        <f>IF(AND(IF($X52="",IF($E52+$F52&gt;$E52+$G52,$E52+$F52,$E52+$G52),"XXX")&lt;=IF($E52+$F52&gt;$E52+$G52,$E52+$F52,$E52+$G52),IF($X52="",IF($E52+$F52&gt;$E52+$G52,$E52+$F52,$E52+$G52),"XXX")&gt;=IF($E52+$F52&lt;$E52+$G52,$E52+$F52,$E52+$G52)),"",IF(OR($X52=Translation!$C$50,$X52=Translation!$D$50),"",IF(OR($X52=Translation!$C$51,$X52=Translation!$D$51),Translation!$K$5,IF($X52&gt;IF($E52+$F52&gt;$E52+$G52,$E52+$F52,$E52+$G52),$X52-IF($E52+$F52&gt;$E52+$G52,$E52+$F52,$E52+$G52),IF($X52&lt;IF($E52+$F52&lt;$E52+$G52,$E52+$F52,$E52+$G52),$X52-IF($E52+$F52&lt;$E52+$G52,$E52+$F52,$E52+$G52),"")))))</f>
        <v/>
      </c>
      <c r="AA52" s="278" t="str">
        <f>IF(ISBLANK(Report!AI52),"",AI52)</f>
        <v xml:space="preserve"> </v>
      </c>
      <c r="AB52" s="25" t="str">
        <f t="shared" si="4"/>
        <v/>
      </c>
      <c r="AC52" s="26" t="str">
        <f t="shared" si="2"/>
        <v/>
      </c>
      <c r="AE52" s="45"/>
      <c r="AF52" s="15">
        <v>51</v>
      </c>
      <c r="AG52" s="177">
        <f t="shared" si="3"/>
        <v>51</v>
      </c>
      <c r="AI52" s="16" t="s">
        <v>2</v>
      </c>
      <c r="AJ52" s="189"/>
    </row>
    <row r="53" spans="1:36" s="177" customFormat="1" ht="17.399999999999999" x14ac:dyDescent="0.3">
      <c r="A53" s="188"/>
      <c r="B53" s="196" t="s">
        <v>19</v>
      </c>
      <c r="C53" s="267"/>
      <c r="D53" s="268"/>
      <c r="E53" s="269"/>
      <c r="F53" s="269"/>
      <c r="G53" s="269"/>
      <c r="H53" s="270" t="str">
        <f>IF(AND(I53&lt;&gt;"",I53&lt;&gt;"None"),VLOOKUP(I53,Translation!$N$4:$O$111,2,FALSE),"")</f>
        <v/>
      </c>
      <c r="I53" s="270"/>
      <c r="J53" s="269"/>
      <c r="K53" s="269"/>
      <c r="L53" s="269"/>
      <c r="M53" s="271"/>
      <c r="N53" s="272"/>
      <c r="O53" s="273" t="str">
        <f>IF(AND(IF($J53="",IF($E53+$F53&gt;$E53+$G53,$E53+$F53,$E53+$G53),"XXX")&lt;=IF($E53+$F53&gt;$E53+$G53,$E53+$F53,$E53+$G53),IF($J53="",IF($E53+$F53&gt;$E53+$G53,$E53+$F53,$E53+$G53),"XXX")&gt;=IF($E53+$F53&lt;$E53+$G53,$E53+$F53,$E53+$G53)),"",IF(OR($J53=Translation!$C$50,$J53=Translation!$D$50),"",IF(OR($J53=Translation!$C$51,$J53=Translation!$D$51),Translation!$K$5,IF($J53&gt;IF($E53+$F53&gt;$E53+$G53,$E53+$F53,$E53+$G53),$J53-IF($E53+$F53&gt;$E53+$G53,$E53+$F53,$E53+$G53),IF($J53&lt;IF($E53+$F53&lt;$E53+$G53,$E53+$F53,$E53+$G53),$J53-IF($E53+$F53&lt;$E53+$G53,$E53+$F53,$E53+$G53),"")))))</f>
        <v/>
      </c>
      <c r="P53" s="274" t="str">
        <f>IF(AND(IF($K53="",IF($E53+$F53&gt;$E53+$G53,$E53+$F53,$E53+$G53),"XXX")&lt;=IF($E53+$F53&gt;$E53+$G53,$E53+$F53,$E53+$G53),IF($K53="",IF($E53+$F53&gt;$E53+$G53,$E53+$F53,$E53+$G53),"XXX")&gt;=IF($E53+$F53&lt;$E53+$G53,$E53+$F53,$E53+$G53)),"",IF(OR($K53=Translation!$C$50,$K53=Translation!$D$50),"",IF(OR($K53=Translation!$C$51,$K53=Translation!$D$51),Translation!$K$5,IF($K53&gt;IF($E53+$F53&gt;$E53+$G53,$E53+$F53,$E53+$G53),$K53-IF($E53+$F53&gt;$E53+$G53,$E53+$F53,$E53+$G53),IF($K53&lt;IF($E53+$F53&lt;$E53+$G53,$E53+$F53,$E53+$G53),$K53-IF($E53+$F53&lt;$E53+$G53,$E53+$F53,$E53+$G53),"")))))</f>
        <v/>
      </c>
      <c r="Q53" s="274" t="str">
        <f>IF(AND(IF($L53="",IF($E53+$F53&gt;$E53+$G53,$E53+$F53,$E53+$G53),"XXX")&lt;=IF($E53+$F53&gt;$E53+$G53,$E53+$F53,$E53+$G53),IF($L53="",IF($E53+$F53&gt;$E53+$G53,$E53+$F53,$E53+$G53),"XXX")&gt;=IF($E53+$F53&lt;$E53+$G53,$E53+$F53,$E53+$G53)),"",IF(OR($L53=Translation!$C$50,$L53=Translation!$D$50),"",IF(OR($L53=Translation!$C$51,$L53=Translation!$D$51),Translation!$K$5,IF($L53&gt;IF($E53+$F53&gt;$E53+$G53,$E53+$F53,$E53+$G53),$L53-IF($E53+$F53&gt;$E53+$G53,$E53+$F53,$E53+$G53),IF($L53&lt;IF($E53+$F53&lt;$E53+$G53,$E53+$F53,$E53+$G53),$L53-IF($E53+$F53&lt;$E53+$G53,$E53+$F53,$E53+$G53),"")))))</f>
        <v/>
      </c>
      <c r="R53" s="274" t="str">
        <f>IF(AND(IF($M53="",IF($E53+$F53&gt;$E53+$G53,$E53+$F53,$E53+$G53),"XXX")&lt;=IF($E53+$F53&gt;$E53+$G53,$E53+$F53,$E53+$G53),IF($M53="",IF($E53+$F53&gt;$E53+$G53,$E53+$F53,$E53+$G53),"XXX")&gt;=IF($E53+$F53&lt;$E53+$G53,$E53+$F53,$E53+$G53)),"",IF(OR($M53=Translation!$C$50,$M53=Translation!$D$50),"",IF(OR($M53=Translation!$C$51,$M53=Translation!$D$51),Translation!$K$5,IF($M53&gt;IF($E53+$F53&gt;$E53+$G53,$E53+$F53,$E53+$G53),$M53-IF($E53+$F53&gt;$E53+$G53,$E53+$F53,$E53+$G53),IF($M53&lt;IF($E53+$F53&lt;$E53+$G53,$E53+$F53,$E53+$G53),$M53-IF($E53+$F53&lt;$E53+$G53,$E53+$F53,$E53+$G53),"")))))</f>
        <v/>
      </c>
      <c r="S53" s="275"/>
      <c r="T53" s="23" t="str">
        <f t="shared" si="0"/>
        <v/>
      </c>
      <c r="U53" s="24" t="str">
        <f t="shared" si="1"/>
        <v/>
      </c>
      <c r="V53" s="261"/>
      <c r="W53" s="276"/>
      <c r="X53" s="277"/>
      <c r="Y53" s="264" t="str">
        <f>IF(AND(IF($W53="",IF($E53+$F53&gt;$E53+$G53,$E53+$F53,$E53+$G53),"XXX")&lt;=IF($E53+$F53&gt;$E53+$G53,$E53+$F53,$E53+$G53),IF($W53="",IF($E53+$F53&gt;$E53+$G53,$E53+$F53,$E53+$G53),"XXX")&gt;=IF($E53+$F53&lt;$E53+$G53,$E53+$F53,$E53+$G53)),"",IF(OR($W53=Translation!$C$50,$W53=Translation!$D$50),"",IF(OR($W53=Translation!$C$51,$W53=Translation!$D$51),Translation!$K$5,IF($W53&gt;IF($E53+$F53&gt;$E53+$G53,$E53+$F53,$E53+$G53),$W53-IF($E53+$F53&gt;$E53+$G53,$E53+$F53,$E53+$G53),IF($W53&lt;IF($E53+$F53&lt;$E53+$G53,$E53+$F53,$E53+$G53),$W53-IF($E53+$F53&lt;$E53+$G53,$E53+$F53,$E53+$G53),"")))))</f>
        <v/>
      </c>
      <c r="Z53" s="265" t="str">
        <f>IF(AND(IF($X53="",IF($E53+$F53&gt;$E53+$G53,$E53+$F53,$E53+$G53),"XXX")&lt;=IF($E53+$F53&gt;$E53+$G53,$E53+$F53,$E53+$G53),IF($X53="",IF($E53+$F53&gt;$E53+$G53,$E53+$F53,$E53+$G53),"XXX")&gt;=IF($E53+$F53&lt;$E53+$G53,$E53+$F53,$E53+$G53)),"",IF(OR($X53=Translation!$C$50,$X53=Translation!$D$50),"",IF(OR($X53=Translation!$C$51,$X53=Translation!$D$51),Translation!$K$5,IF($X53&gt;IF($E53+$F53&gt;$E53+$G53,$E53+$F53,$E53+$G53),$X53-IF($E53+$F53&gt;$E53+$G53,$E53+$F53,$E53+$G53),IF($X53&lt;IF($E53+$F53&lt;$E53+$G53,$E53+$F53,$E53+$G53),$X53-IF($E53+$F53&lt;$E53+$G53,$E53+$F53,$E53+$G53),"")))))</f>
        <v/>
      </c>
      <c r="AA53" s="278" t="str">
        <f>IF(ISBLANK(Report!AI53),"",AI53)</f>
        <v/>
      </c>
      <c r="AB53" s="25" t="str">
        <f t="shared" si="4"/>
        <v/>
      </c>
      <c r="AC53" s="26" t="str">
        <f t="shared" si="2"/>
        <v/>
      </c>
      <c r="AE53" s="45"/>
      <c r="AF53" s="177">
        <v>52</v>
      </c>
      <c r="AG53" s="177">
        <f t="shared" si="3"/>
        <v>52</v>
      </c>
      <c r="AI53" s="16"/>
      <c r="AJ53" s="189"/>
    </row>
    <row r="54" spans="1:36" s="177" customFormat="1" ht="17.399999999999999" x14ac:dyDescent="0.3">
      <c r="A54" s="188"/>
      <c r="B54" s="196" t="s">
        <v>20</v>
      </c>
      <c r="C54" s="267"/>
      <c r="D54" s="268"/>
      <c r="E54" s="269"/>
      <c r="F54" s="269"/>
      <c r="G54" s="269"/>
      <c r="H54" s="270" t="str">
        <f>IF(AND(I54&lt;&gt;"",I54&lt;&gt;"None"),VLOOKUP(I54,Translation!$N$4:$O$111,2,FALSE),"")</f>
        <v/>
      </c>
      <c r="I54" s="270"/>
      <c r="J54" s="269"/>
      <c r="K54" s="269"/>
      <c r="L54" s="269"/>
      <c r="M54" s="271"/>
      <c r="N54" s="272"/>
      <c r="O54" s="273" t="str">
        <f>IF(AND(IF($J54="",IF($E54+$F54&gt;$E54+$G54,$E54+$F54,$E54+$G54),"XXX")&lt;=IF($E54+$F54&gt;$E54+$G54,$E54+$F54,$E54+$G54),IF($J54="",IF($E54+$F54&gt;$E54+$G54,$E54+$F54,$E54+$G54),"XXX")&gt;=IF($E54+$F54&lt;$E54+$G54,$E54+$F54,$E54+$G54)),"",IF(OR($J54=Translation!$C$50,$J54=Translation!$D$50),"",IF(OR($J54=Translation!$C$51,$J54=Translation!$D$51),Translation!$K$5,IF($J54&gt;IF($E54+$F54&gt;$E54+$G54,$E54+$F54,$E54+$G54),$J54-IF($E54+$F54&gt;$E54+$G54,$E54+$F54,$E54+$G54),IF($J54&lt;IF($E54+$F54&lt;$E54+$G54,$E54+$F54,$E54+$G54),$J54-IF($E54+$F54&lt;$E54+$G54,$E54+$F54,$E54+$G54),"")))))</f>
        <v/>
      </c>
      <c r="P54" s="274" t="str">
        <f>IF(AND(IF($K54="",IF($E54+$F54&gt;$E54+$G54,$E54+$F54,$E54+$G54),"XXX")&lt;=IF($E54+$F54&gt;$E54+$G54,$E54+$F54,$E54+$G54),IF($K54="",IF($E54+$F54&gt;$E54+$G54,$E54+$F54,$E54+$G54),"XXX")&gt;=IF($E54+$F54&lt;$E54+$G54,$E54+$F54,$E54+$G54)),"",IF(OR($K54=Translation!$C$50,$K54=Translation!$D$50),"",IF(OR($K54=Translation!$C$51,$K54=Translation!$D$51),Translation!$K$5,IF($K54&gt;IF($E54+$F54&gt;$E54+$G54,$E54+$F54,$E54+$G54),$K54-IF($E54+$F54&gt;$E54+$G54,$E54+$F54,$E54+$G54),IF($K54&lt;IF($E54+$F54&lt;$E54+$G54,$E54+$F54,$E54+$G54),$K54-IF($E54+$F54&lt;$E54+$G54,$E54+$F54,$E54+$G54),"")))))</f>
        <v/>
      </c>
      <c r="Q54" s="274" t="str">
        <f>IF(AND(IF($L54="",IF($E54+$F54&gt;$E54+$G54,$E54+$F54,$E54+$G54),"XXX")&lt;=IF($E54+$F54&gt;$E54+$G54,$E54+$F54,$E54+$G54),IF($L54="",IF($E54+$F54&gt;$E54+$G54,$E54+$F54,$E54+$G54),"XXX")&gt;=IF($E54+$F54&lt;$E54+$G54,$E54+$F54,$E54+$G54)),"",IF(OR($L54=Translation!$C$50,$L54=Translation!$D$50),"",IF(OR($L54=Translation!$C$51,$L54=Translation!$D$51),Translation!$K$5,IF($L54&gt;IF($E54+$F54&gt;$E54+$G54,$E54+$F54,$E54+$G54),$L54-IF($E54+$F54&gt;$E54+$G54,$E54+$F54,$E54+$G54),IF($L54&lt;IF($E54+$F54&lt;$E54+$G54,$E54+$F54,$E54+$G54),$L54-IF($E54+$F54&lt;$E54+$G54,$E54+$F54,$E54+$G54),"")))))</f>
        <v/>
      </c>
      <c r="R54" s="274" t="str">
        <f>IF(AND(IF($M54="",IF($E54+$F54&gt;$E54+$G54,$E54+$F54,$E54+$G54),"XXX")&lt;=IF($E54+$F54&gt;$E54+$G54,$E54+$F54,$E54+$G54),IF($M54="",IF($E54+$F54&gt;$E54+$G54,$E54+$F54,$E54+$G54),"XXX")&gt;=IF($E54+$F54&lt;$E54+$G54,$E54+$F54,$E54+$G54)),"",IF(OR($M54=Translation!$C$50,$M54=Translation!$D$50),"",IF(OR($M54=Translation!$C$51,$M54=Translation!$D$51),Translation!$K$5,IF($M54&gt;IF($E54+$F54&gt;$E54+$G54,$E54+$F54,$E54+$G54),$M54-IF($E54+$F54&gt;$E54+$G54,$E54+$F54,$E54+$G54),IF($M54&lt;IF($E54+$F54&lt;$E54+$G54,$E54+$F54,$E54+$G54),$M54-IF($E54+$F54&lt;$E54+$G54,$E54+$F54,$E54+$G54),"")))))</f>
        <v/>
      </c>
      <c r="S54" s="275"/>
      <c r="T54" s="23" t="str">
        <f t="shared" si="0"/>
        <v/>
      </c>
      <c r="U54" s="24" t="str">
        <f t="shared" si="1"/>
        <v/>
      </c>
      <c r="V54" s="261"/>
      <c r="W54" s="276"/>
      <c r="X54" s="277"/>
      <c r="Y54" s="264" t="str">
        <f>IF(AND(IF($W54="",IF($E54+$F54&gt;$E54+$G54,$E54+$F54,$E54+$G54),"XXX")&lt;=IF($E54+$F54&gt;$E54+$G54,$E54+$F54,$E54+$G54),IF($W54="",IF($E54+$F54&gt;$E54+$G54,$E54+$F54,$E54+$G54),"XXX")&gt;=IF($E54+$F54&lt;$E54+$G54,$E54+$F54,$E54+$G54)),"",IF(OR($W54=Translation!$C$50,$W54=Translation!$D$50),"",IF(OR($W54=Translation!$C$51,$W54=Translation!$D$51),Translation!$K$5,IF($W54&gt;IF($E54+$F54&gt;$E54+$G54,$E54+$F54,$E54+$G54),$W54-IF($E54+$F54&gt;$E54+$G54,$E54+$F54,$E54+$G54),IF($W54&lt;IF($E54+$F54&lt;$E54+$G54,$E54+$F54,$E54+$G54),$W54-IF($E54+$F54&lt;$E54+$G54,$E54+$F54,$E54+$G54),"")))))</f>
        <v/>
      </c>
      <c r="Z54" s="265" t="str">
        <f>IF(AND(IF($X54="",IF($E54+$F54&gt;$E54+$G54,$E54+$F54,$E54+$G54),"XXX")&lt;=IF($E54+$F54&gt;$E54+$G54,$E54+$F54,$E54+$G54),IF($X54="",IF($E54+$F54&gt;$E54+$G54,$E54+$F54,$E54+$G54),"XXX")&gt;=IF($E54+$F54&lt;$E54+$G54,$E54+$F54,$E54+$G54)),"",IF(OR($X54=Translation!$C$50,$X54=Translation!$D$50),"",IF(OR($X54=Translation!$C$51,$X54=Translation!$D$51),Translation!$K$5,IF($X54&gt;IF($E54+$F54&gt;$E54+$G54,$E54+$F54,$E54+$G54),$X54-IF($E54+$F54&gt;$E54+$G54,$E54+$F54,$E54+$G54),IF($X54&lt;IF($E54+$F54&lt;$E54+$G54,$E54+$F54,$E54+$G54),$X54-IF($E54+$F54&lt;$E54+$G54,$E54+$F54,$E54+$G54),"")))))</f>
        <v/>
      </c>
      <c r="AA54" s="278" t="str">
        <f>IF(ISBLANK(Report!AI54),"",AI54)</f>
        <v/>
      </c>
      <c r="AB54" s="25" t="str">
        <f t="shared" si="4"/>
        <v/>
      </c>
      <c r="AC54" s="26" t="str">
        <f t="shared" si="2"/>
        <v/>
      </c>
      <c r="AE54" s="45"/>
      <c r="AF54" s="15">
        <v>53</v>
      </c>
      <c r="AG54" s="177">
        <f t="shared" si="3"/>
        <v>53</v>
      </c>
      <c r="AI54" s="16"/>
      <c r="AJ54" s="189"/>
    </row>
    <row r="55" spans="1:36" s="177" customFormat="1" ht="17.399999999999999" x14ac:dyDescent="0.3">
      <c r="A55" s="188"/>
      <c r="B55" s="196" t="s">
        <v>21</v>
      </c>
      <c r="C55" s="267"/>
      <c r="D55" s="268"/>
      <c r="E55" s="269"/>
      <c r="F55" s="269"/>
      <c r="G55" s="269"/>
      <c r="H55" s="270" t="str">
        <f>IF(AND(I55&lt;&gt;"",I55&lt;&gt;"None"),VLOOKUP(I55,Translation!$N$4:$O$111,2,FALSE),"")</f>
        <v/>
      </c>
      <c r="I55" s="270"/>
      <c r="J55" s="269"/>
      <c r="K55" s="269"/>
      <c r="L55" s="269"/>
      <c r="M55" s="271"/>
      <c r="N55" s="272"/>
      <c r="O55" s="273" t="str">
        <f>IF(AND(IF($J55="",IF($E55+$F55&gt;$E55+$G55,$E55+$F55,$E55+$G55),"XXX")&lt;=IF($E55+$F55&gt;$E55+$G55,$E55+$F55,$E55+$G55),IF($J55="",IF($E55+$F55&gt;$E55+$G55,$E55+$F55,$E55+$G55),"XXX")&gt;=IF($E55+$F55&lt;$E55+$G55,$E55+$F55,$E55+$G55)),"",IF(OR($J55=Translation!$C$50,$J55=Translation!$D$50),"",IF(OR($J55=Translation!$C$51,$J55=Translation!$D$51),Translation!$K$5,IF($J55&gt;IF($E55+$F55&gt;$E55+$G55,$E55+$F55,$E55+$G55),$J55-IF($E55+$F55&gt;$E55+$G55,$E55+$F55,$E55+$G55),IF($J55&lt;IF($E55+$F55&lt;$E55+$G55,$E55+$F55,$E55+$G55),$J55-IF($E55+$F55&lt;$E55+$G55,$E55+$F55,$E55+$G55),"")))))</f>
        <v/>
      </c>
      <c r="P55" s="274" t="str">
        <f>IF(AND(IF($K55="",IF($E55+$F55&gt;$E55+$G55,$E55+$F55,$E55+$G55),"XXX")&lt;=IF($E55+$F55&gt;$E55+$G55,$E55+$F55,$E55+$G55),IF($K55="",IF($E55+$F55&gt;$E55+$G55,$E55+$F55,$E55+$G55),"XXX")&gt;=IF($E55+$F55&lt;$E55+$G55,$E55+$F55,$E55+$G55)),"",IF(OR($K55=Translation!$C$50,$K55=Translation!$D$50),"",IF(OR($K55=Translation!$C$51,$K55=Translation!$D$51),Translation!$K$5,IF($K55&gt;IF($E55+$F55&gt;$E55+$G55,$E55+$F55,$E55+$G55),$K55-IF($E55+$F55&gt;$E55+$G55,$E55+$F55,$E55+$G55),IF($K55&lt;IF($E55+$F55&lt;$E55+$G55,$E55+$F55,$E55+$G55),$K55-IF($E55+$F55&lt;$E55+$G55,$E55+$F55,$E55+$G55),"")))))</f>
        <v/>
      </c>
      <c r="Q55" s="274" t="str">
        <f>IF(AND(IF($L55="",IF($E55+$F55&gt;$E55+$G55,$E55+$F55,$E55+$G55),"XXX")&lt;=IF($E55+$F55&gt;$E55+$G55,$E55+$F55,$E55+$G55),IF($L55="",IF($E55+$F55&gt;$E55+$G55,$E55+$F55,$E55+$G55),"XXX")&gt;=IF($E55+$F55&lt;$E55+$G55,$E55+$F55,$E55+$G55)),"",IF(OR($L55=Translation!$C$50,$L55=Translation!$D$50),"",IF(OR($L55=Translation!$C$51,$L55=Translation!$D$51),Translation!$K$5,IF($L55&gt;IF($E55+$F55&gt;$E55+$G55,$E55+$F55,$E55+$G55),$L55-IF($E55+$F55&gt;$E55+$G55,$E55+$F55,$E55+$G55),IF($L55&lt;IF($E55+$F55&lt;$E55+$G55,$E55+$F55,$E55+$G55),$L55-IF($E55+$F55&lt;$E55+$G55,$E55+$F55,$E55+$G55),"")))))</f>
        <v/>
      </c>
      <c r="R55" s="274" t="str">
        <f>IF(AND(IF($M55="",IF($E55+$F55&gt;$E55+$G55,$E55+$F55,$E55+$G55),"XXX")&lt;=IF($E55+$F55&gt;$E55+$G55,$E55+$F55,$E55+$G55),IF($M55="",IF($E55+$F55&gt;$E55+$G55,$E55+$F55,$E55+$G55),"XXX")&gt;=IF($E55+$F55&lt;$E55+$G55,$E55+$F55,$E55+$G55)),"",IF(OR($M55=Translation!$C$50,$M55=Translation!$D$50),"",IF(OR($M55=Translation!$C$51,$M55=Translation!$D$51),Translation!$K$5,IF($M55&gt;IF($E55+$F55&gt;$E55+$G55,$E55+$F55,$E55+$G55),$M55-IF($E55+$F55&gt;$E55+$G55,$E55+$F55,$E55+$G55),IF($M55&lt;IF($E55+$F55&lt;$E55+$G55,$E55+$F55,$E55+$G55),$M55-IF($E55+$F55&lt;$E55+$G55,$E55+$F55,$E55+$G55),"")))))</f>
        <v/>
      </c>
      <c r="S55" s="275"/>
      <c r="T55" s="23" t="str">
        <f t="shared" si="0"/>
        <v/>
      </c>
      <c r="U55" s="24" t="str">
        <f t="shared" ref="U55:U180" si="5">IF(AND($O55="",$P55="",$Q55="",$R55=""),"","X")</f>
        <v/>
      </c>
      <c r="V55" s="261"/>
      <c r="W55" s="276"/>
      <c r="X55" s="277"/>
      <c r="Y55" s="264" t="str">
        <f>IF(AND(IF($W55="",IF($E55+$F55&gt;$E55+$G55,$E55+$F55,$E55+$G55),"XXX")&lt;=IF($E55+$F55&gt;$E55+$G55,$E55+$F55,$E55+$G55),IF($W55="",IF($E55+$F55&gt;$E55+$G55,$E55+$F55,$E55+$G55),"XXX")&gt;=IF($E55+$F55&lt;$E55+$G55,$E55+$F55,$E55+$G55)),"",IF(OR($W55=Translation!$C$50,$W55=Translation!$D$50),"",IF(OR($W55=Translation!$C$51,$W55=Translation!$D$51),Translation!$K$5,IF($W55&gt;IF($E55+$F55&gt;$E55+$G55,$E55+$F55,$E55+$G55),$W55-IF($E55+$F55&gt;$E55+$G55,$E55+$F55,$E55+$G55),IF($W55&lt;IF($E55+$F55&lt;$E55+$G55,$E55+$F55,$E55+$G55),$W55-IF($E55+$F55&lt;$E55+$G55,$E55+$F55,$E55+$G55),"")))))</f>
        <v/>
      </c>
      <c r="Z55" s="265" t="str">
        <f>IF(AND(IF($X55="",IF($E55+$F55&gt;$E55+$G55,$E55+$F55,$E55+$G55),"XXX")&lt;=IF($E55+$F55&gt;$E55+$G55,$E55+$F55,$E55+$G55),IF($X55="",IF($E55+$F55&gt;$E55+$G55,$E55+$F55,$E55+$G55),"XXX")&gt;=IF($E55+$F55&lt;$E55+$G55,$E55+$F55,$E55+$G55)),"",IF(OR($X55=Translation!$C$50,$X55=Translation!$D$50),"",IF(OR($X55=Translation!$C$51,$X55=Translation!$D$51),Translation!$K$5,IF($X55&gt;IF($E55+$F55&gt;$E55+$G55,$E55+$F55,$E55+$G55),$X55-IF($E55+$F55&gt;$E55+$G55,$E55+$F55,$E55+$G55),IF($X55&lt;IF($E55+$F55&lt;$E55+$G55,$E55+$F55,$E55+$G55),$X55-IF($E55+$F55&lt;$E55+$G55,$E55+$F55,$E55+$G55),"")))))</f>
        <v/>
      </c>
      <c r="AA55" s="278" t="str">
        <f>IF(ISBLANK(Report!AI55),"",AI55)</f>
        <v xml:space="preserve"> </v>
      </c>
      <c r="AB55" s="25" t="str">
        <f t="shared" si="4"/>
        <v/>
      </c>
      <c r="AC55" s="26" t="str">
        <f t="shared" si="2"/>
        <v/>
      </c>
      <c r="AE55" s="45"/>
      <c r="AF55" s="177">
        <v>54</v>
      </c>
      <c r="AG55" s="177">
        <f t="shared" si="3"/>
        <v>54</v>
      </c>
      <c r="AI55" s="16" t="s">
        <v>2</v>
      </c>
      <c r="AJ55" s="189"/>
    </row>
    <row r="56" spans="1:36" s="177" customFormat="1" ht="17.399999999999999" x14ac:dyDescent="0.3">
      <c r="A56" s="188"/>
      <c r="B56" s="196" t="s">
        <v>22</v>
      </c>
      <c r="C56" s="267"/>
      <c r="D56" s="268"/>
      <c r="E56" s="269"/>
      <c r="F56" s="269"/>
      <c r="G56" s="269"/>
      <c r="H56" s="270" t="str">
        <f>IF(AND(I56&lt;&gt;"",I56&lt;&gt;"None"),VLOOKUP(I56,Translation!$N$4:$O$111,2,FALSE),"")</f>
        <v/>
      </c>
      <c r="I56" s="270"/>
      <c r="J56" s="269"/>
      <c r="K56" s="269"/>
      <c r="L56" s="269"/>
      <c r="M56" s="271"/>
      <c r="N56" s="272"/>
      <c r="O56" s="273" t="str">
        <f>IF(AND(IF($J56="",IF($E56+$F56&gt;$E56+$G56,$E56+$F56,$E56+$G56),"XXX")&lt;=IF($E56+$F56&gt;$E56+$G56,$E56+$F56,$E56+$G56),IF($J56="",IF($E56+$F56&gt;$E56+$G56,$E56+$F56,$E56+$G56),"XXX")&gt;=IF($E56+$F56&lt;$E56+$G56,$E56+$F56,$E56+$G56)),"",IF(OR($J56=Translation!$C$50,$J56=Translation!$D$50),"",IF(OR($J56=Translation!$C$51,$J56=Translation!$D$51),Translation!$K$5,IF($J56&gt;IF($E56+$F56&gt;$E56+$G56,$E56+$F56,$E56+$G56),$J56-IF($E56+$F56&gt;$E56+$G56,$E56+$F56,$E56+$G56),IF($J56&lt;IF($E56+$F56&lt;$E56+$G56,$E56+$F56,$E56+$G56),$J56-IF($E56+$F56&lt;$E56+$G56,$E56+$F56,$E56+$G56),"")))))</f>
        <v/>
      </c>
      <c r="P56" s="274" t="str">
        <f>IF(AND(IF($K56="",IF($E56+$F56&gt;$E56+$G56,$E56+$F56,$E56+$G56),"XXX")&lt;=IF($E56+$F56&gt;$E56+$G56,$E56+$F56,$E56+$G56),IF($K56="",IF($E56+$F56&gt;$E56+$G56,$E56+$F56,$E56+$G56),"XXX")&gt;=IF($E56+$F56&lt;$E56+$G56,$E56+$F56,$E56+$G56)),"",IF(OR($K56=Translation!$C$50,$K56=Translation!$D$50),"",IF(OR($K56=Translation!$C$51,$K56=Translation!$D$51),Translation!$K$5,IF($K56&gt;IF($E56+$F56&gt;$E56+$G56,$E56+$F56,$E56+$G56),$K56-IF($E56+$F56&gt;$E56+$G56,$E56+$F56,$E56+$G56),IF($K56&lt;IF($E56+$F56&lt;$E56+$G56,$E56+$F56,$E56+$G56),$K56-IF($E56+$F56&lt;$E56+$G56,$E56+$F56,$E56+$G56),"")))))</f>
        <v/>
      </c>
      <c r="Q56" s="274" t="str">
        <f>IF(AND(IF($L56="",IF($E56+$F56&gt;$E56+$G56,$E56+$F56,$E56+$G56),"XXX")&lt;=IF($E56+$F56&gt;$E56+$G56,$E56+$F56,$E56+$G56),IF($L56="",IF($E56+$F56&gt;$E56+$G56,$E56+$F56,$E56+$G56),"XXX")&gt;=IF($E56+$F56&lt;$E56+$G56,$E56+$F56,$E56+$G56)),"",IF(OR($L56=Translation!$C$50,$L56=Translation!$D$50),"",IF(OR($L56=Translation!$C$51,$L56=Translation!$D$51),Translation!$K$5,IF($L56&gt;IF($E56+$F56&gt;$E56+$G56,$E56+$F56,$E56+$G56),$L56-IF($E56+$F56&gt;$E56+$G56,$E56+$F56,$E56+$G56),IF($L56&lt;IF($E56+$F56&lt;$E56+$G56,$E56+$F56,$E56+$G56),$L56-IF($E56+$F56&lt;$E56+$G56,$E56+$F56,$E56+$G56),"")))))</f>
        <v/>
      </c>
      <c r="R56" s="274" t="str">
        <f>IF(AND(IF($M56="",IF($E56+$F56&gt;$E56+$G56,$E56+$F56,$E56+$G56),"XXX")&lt;=IF($E56+$F56&gt;$E56+$G56,$E56+$F56,$E56+$G56),IF($M56="",IF($E56+$F56&gt;$E56+$G56,$E56+$F56,$E56+$G56),"XXX")&gt;=IF($E56+$F56&lt;$E56+$G56,$E56+$F56,$E56+$G56)),"",IF(OR($M56=Translation!$C$50,$M56=Translation!$D$50),"",IF(OR($M56=Translation!$C$51,$M56=Translation!$D$51),Translation!$K$5,IF($M56&gt;IF($E56+$F56&gt;$E56+$G56,$E56+$F56,$E56+$G56),$M56-IF($E56+$F56&gt;$E56+$G56,$E56+$F56,$E56+$G56),IF($M56&lt;IF($E56+$F56&lt;$E56+$G56,$E56+$F56,$E56+$G56),$M56-IF($E56+$F56&lt;$E56+$G56,$E56+$F56,$E56+$G56),"")))))</f>
        <v/>
      </c>
      <c r="S56" s="275"/>
      <c r="T56" s="23" t="str">
        <f t="shared" si="0"/>
        <v/>
      </c>
      <c r="U56" s="24" t="str">
        <f t="shared" si="5"/>
        <v/>
      </c>
      <c r="V56" s="261"/>
      <c r="W56" s="276"/>
      <c r="X56" s="277"/>
      <c r="Y56" s="264" t="str">
        <f>IF(AND(IF($W56="",IF($E56+$F56&gt;$E56+$G56,$E56+$F56,$E56+$G56),"XXX")&lt;=IF($E56+$F56&gt;$E56+$G56,$E56+$F56,$E56+$G56),IF($W56="",IF($E56+$F56&gt;$E56+$G56,$E56+$F56,$E56+$G56),"XXX")&gt;=IF($E56+$F56&lt;$E56+$G56,$E56+$F56,$E56+$G56)),"",IF(OR($W56=Translation!$C$50,$W56=Translation!$D$50),"",IF(OR($W56=Translation!$C$51,$W56=Translation!$D$51),Translation!$K$5,IF($W56&gt;IF($E56+$F56&gt;$E56+$G56,$E56+$F56,$E56+$G56),$W56-IF($E56+$F56&gt;$E56+$G56,$E56+$F56,$E56+$G56),IF($W56&lt;IF($E56+$F56&lt;$E56+$G56,$E56+$F56,$E56+$G56),$W56-IF($E56+$F56&lt;$E56+$G56,$E56+$F56,$E56+$G56),"")))))</f>
        <v/>
      </c>
      <c r="Z56" s="265" t="str">
        <f>IF(AND(IF($X56="",IF($E56+$F56&gt;$E56+$G56,$E56+$F56,$E56+$G56),"XXX")&lt;=IF($E56+$F56&gt;$E56+$G56,$E56+$F56,$E56+$G56),IF($X56="",IF($E56+$F56&gt;$E56+$G56,$E56+$F56,$E56+$G56),"XXX")&gt;=IF($E56+$F56&lt;$E56+$G56,$E56+$F56,$E56+$G56)),"",IF(OR($X56=Translation!$C$50,$X56=Translation!$D$50),"",IF(OR($X56=Translation!$C$51,$X56=Translation!$D$51),Translation!$K$5,IF($X56&gt;IF($E56+$F56&gt;$E56+$G56,$E56+$F56,$E56+$G56),$X56-IF($E56+$F56&gt;$E56+$G56,$E56+$F56,$E56+$G56),IF($X56&lt;IF($E56+$F56&lt;$E56+$G56,$E56+$F56,$E56+$G56),$X56-IF($E56+$F56&lt;$E56+$G56,$E56+$F56,$E56+$G56),"")))))</f>
        <v/>
      </c>
      <c r="AA56" s="278" t="str">
        <f>IF(ISBLANK(Report!AI56),"",AI56)</f>
        <v/>
      </c>
      <c r="AB56" s="25" t="str">
        <f t="shared" si="4"/>
        <v/>
      </c>
      <c r="AC56" s="26" t="str">
        <f t="shared" si="2"/>
        <v/>
      </c>
      <c r="AE56" s="45"/>
      <c r="AF56" s="15">
        <v>55</v>
      </c>
      <c r="AG56" s="177">
        <f t="shared" si="3"/>
        <v>55</v>
      </c>
      <c r="AI56" s="16"/>
      <c r="AJ56" s="189"/>
    </row>
    <row r="57" spans="1:36" s="177" customFormat="1" ht="17.399999999999999" x14ac:dyDescent="0.3">
      <c r="A57" s="188"/>
      <c r="B57" s="196" t="s">
        <v>23</v>
      </c>
      <c r="C57" s="267"/>
      <c r="D57" s="268"/>
      <c r="E57" s="269"/>
      <c r="F57" s="269"/>
      <c r="G57" s="269"/>
      <c r="H57" s="270" t="str">
        <f>IF(AND(I57&lt;&gt;"",I57&lt;&gt;"None"),VLOOKUP(I57,Translation!$N$4:$O$111,2,FALSE),"")</f>
        <v/>
      </c>
      <c r="I57" s="270"/>
      <c r="J57" s="269"/>
      <c r="K57" s="269"/>
      <c r="L57" s="269"/>
      <c r="M57" s="271"/>
      <c r="N57" s="272"/>
      <c r="O57" s="273" t="str">
        <f>IF(AND(IF($J57="",IF($E57+$F57&gt;$E57+$G57,$E57+$F57,$E57+$G57),"XXX")&lt;=IF($E57+$F57&gt;$E57+$G57,$E57+$F57,$E57+$G57),IF($J57="",IF($E57+$F57&gt;$E57+$G57,$E57+$F57,$E57+$G57),"XXX")&gt;=IF($E57+$F57&lt;$E57+$G57,$E57+$F57,$E57+$G57)),"",IF(OR($J57=Translation!$C$50,$J57=Translation!$D$50),"",IF(OR($J57=Translation!$C$51,$J57=Translation!$D$51),Translation!$K$5,IF($J57&gt;IF($E57+$F57&gt;$E57+$G57,$E57+$F57,$E57+$G57),$J57-IF($E57+$F57&gt;$E57+$G57,$E57+$F57,$E57+$G57),IF($J57&lt;IF($E57+$F57&lt;$E57+$G57,$E57+$F57,$E57+$G57),$J57-IF($E57+$F57&lt;$E57+$G57,$E57+$F57,$E57+$G57),"")))))</f>
        <v/>
      </c>
      <c r="P57" s="274" t="str">
        <f>IF(AND(IF($K57="",IF($E57+$F57&gt;$E57+$G57,$E57+$F57,$E57+$G57),"XXX")&lt;=IF($E57+$F57&gt;$E57+$G57,$E57+$F57,$E57+$G57),IF($K57="",IF($E57+$F57&gt;$E57+$G57,$E57+$F57,$E57+$G57),"XXX")&gt;=IF($E57+$F57&lt;$E57+$G57,$E57+$F57,$E57+$G57)),"",IF(OR($K57=Translation!$C$50,$K57=Translation!$D$50),"",IF(OR($K57=Translation!$C$51,$K57=Translation!$D$51),Translation!$K$5,IF($K57&gt;IF($E57+$F57&gt;$E57+$G57,$E57+$F57,$E57+$G57),$K57-IF($E57+$F57&gt;$E57+$G57,$E57+$F57,$E57+$G57),IF($K57&lt;IF($E57+$F57&lt;$E57+$G57,$E57+$F57,$E57+$G57),$K57-IF($E57+$F57&lt;$E57+$G57,$E57+$F57,$E57+$G57),"")))))</f>
        <v/>
      </c>
      <c r="Q57" s="274" t="str">
        <f>IF(AND(IF($L57="",IF($E57+$F57&gt;$E57+$G57,$E57+$F57,$E57+$G57),"XXX")&lt;=IF($E57+$F57&gt;$E57+$G57,$E57+$F57,$E57+$G57),IF($L57="",IF($E57+$F57&gt;$E57+$G57,$E57+$F57,$E57+$G57),"XXX")&gt;=IF($E57+$F57&lt;$E57+$G57,$E57+$F57,$E57+$G57)),"",IF(OR($L57=Translation!$C$50,$L57=Translation!$D$50),"",IF(OR($L57=Translation!$C$51,$L57=Translation!$D$51),Translation!$K$5,IF($L57&gt;IF($E57+$F57&gt;$E57+$G57,$E57+$F57,$E57+$G57),$L57-IF($E57+$F57&gt;$E57+$G57,$E57+$F57,$E57+$G57),IF($L57&lt;IF($E57+$F57&lt;$E57+$G57,$E57+$F57,$E57+$G57),$L57-IF($E57+$F57&lt;$E57+$G57,$E57+$F57,$E57+$G57),"")))))</f>
        <v/>
      </c>
      <c r="R57" s="274" t="str">
        <f>IF(AND(IF($M57="",IF($E57+$F57&gt;$E57+$G57,$E57+$F57,$E57+$G57),"XXX")&lt;=IF($E57+$F57&gt;$E57+$G57,$E57+$F57,$E57+$G57),IF($M57="",IF($E57+$F57&gt;$E57+$G57,$E57+$F57,$E57+$G57),"XXX")&gt;=IF($E57+$F57&lt;$E57+$G57,$E57+$F57,$E57+$G57)),"",IF(OR($M57=Translation!$C$50,$M57=Translation!$D$50),"",IF(OR($M57=Translation!$C$51,$M57=Translation!$D$51),Translation!$K$5,IF($M57&gt;IF($E57+$F57&gt;$E57+$G57,$E57+$F57,$E57+$G57),$M57-IF($E57+$F57&gt;$E57+$G57,$E57+$F57,$E57+$G57),IF($M57&lt;IF($E57+$F57&lt;$E57+$G57,$E57+$F57,$E57+$G57),$M57-IF($E57+$F57&lt;$E57+$G57,$E57+$F57,$E57+$G57),"")))))</f>
        <v/>
      </c>
      <c r="S57" s="275"/>
      <c r="T57" s="23" t="str">
        <f t="shared" si="0"/>
        <v/>
      </c>
      <c r="U57" s="24" t="str">
        <f t="shared" si="5"/>
        <v/>
      </c>
      <c r="V57" s="261"/>
      <c r="W57" s="276"/>
      <c r="X57" s="277"/>
      <c r="Y57" s="264" t="str">
        <f>IF(AND(IF($W57="",IF($E57+$F57&gt;$E57+$G57,$E57+$F57,$E57+$G57),"XXX")&lt;=IF($E57+$F57&gt;$E57+$G57,$E57+$F57,$E57+$G57),IF($W57="",IF($E57+$F57&gt;$E57+$G57,$E57+$F57,$E57+$G57),"XXX")&gt;=IF($E57+$F57&lt;$E57+$G57,$E57+$F57,$E57+$G57)),"",IF(OR($W57=Translation!$C$50,$W57=Translation!$D$50),"",IF(OR($W57=Translation!$C$51,$W57=Translation!$D$51),Translation!$K$5,IF($W57&gt;IF($E57+$F57&gt;$E57+$G57,$E57+$F57,$E57+$G57),$W57-IF($E57+$F57&gt;$E57+$G57,$E57+$F57,$E57+$G57),IF($W57&lt;IF($E57+$F57&lt;$E57+$G57,$E57+$F57,$E57+$G57),$W57-IF($E57+$F57&lt;$E57+$G57,$E57+$F57,$E57+$G57),"")))))</f>
        <v/>
      </c>
      <c r="Z57" s="265" t="str">
        <f>IF(AND(IF($X57="",IF($E57+$F57&gt;$E57+$G57,$E57+$F57,$E57+$G57),"XXX")&lt;=IF($E57+$F57&gt;$E57+$G57,$E57+$F57,$E57+$G57),IF($X57="",IF($E57+$F57&gt;$E57+$G57,$E57+$F57,$E57+$G57),"XXX")&gt;=IF($E57+$F57&lt;$E57+$G57,$E57+$F57,$E57+$G57)),"",IF(OR($X57=Translation!$C$50,$X57=Translation!$D$50),"",IF(OR($X57=Translation!$C$51,$X57=Translation!$D$51),Translation!$K$5,IF($X57&gt;IF($E57+$F57&gt;$E57+$G57,$E57+$F57,$E57+$G57),$X57-IF($E57+$F57&gt;$E57+$G57,$E57+$F57,$E57+$G57),IF($X57&lt;IF($E57+$F57&lt;$E57+$G57,$E57+$F57,$E57+$G57),$X57-IF($E57+$F57&lt;$E57+$G57,$E57+$F57,$E57+$G57),"")))))</f>
        <v/>
      </c>
      <c r="AA57" s="278" t="str">
        <f>IF(ISBLANK(Report!AI57),"",AI57)</f>
        <v/>
      </c>
      <c r="AB57" s="25" t="str">
        <f t="shared" si="4"/>
        <v/>
      </c>
      <c r="AC57" s="26" t="str">
        <f t="shared" si="2"/>
        <v/>
      </c>
      <c r="AE57" s="45"/>
      <c r="AF57" s="177">
        <v>56</v>
      </c>
      <c r="AG57" s="177">
        <f t="shared" si="3"/>
        <v>56</v>
      </c>
      <c r="AI57" s="16"/>
      <c r="AJ57" s="189"/>
    </row>
    <row r="58" spans="1:36" s="177" customFormat="1" ht="17.399999999999999" x14ac:dyDescent="0.3">
      <c r="A58" s="188"/>
      <c r="B58" s="196" t="s">
        <v>882</v>
      </c>
      <c r="C58" s="267"/>
      <c r="D58" s="268"/>
      <c r="E58" s="269"/>
      <c r="F58" s="269"/>
      <c r="G58" s="269"/>
      <c r="H58" s="270" t="str">
        <f>IF(AND(I58&lt;&gt;"",I58&lt;&gt;"None"),VLOOKUP(I58,Translation!$N$4:$O$111,2,FALSE),"")</f>
        <v/>
      </c>
      <c r="I58" s="270"/>
      <c r="J58" s="269"/>
      <c r="K58" s="269"/>
      <c r="L58" s="269"/>
      <c r="M58" s="271"/>
      <c r="N58" s="272"/>
      <c r="O58" s="273" t="str">
        <f>IF(AND(IF($J58="",IF($E58+$F58&gt;$E58+$G58,$E58+$F58,$E58+$G58),"XXX")&lt;=IF($E58+$F58&gt;$E58+$G58,$E58+$F58,$E58+$G58),IF($J58="",IF($E58+$F58&gt;$E58+$G58,$E58+$F58,$E58+$G58),"XXX")&gt;=IF($E58+$F58&lt;$E58+$G58,$E58+$F58,$E58+$G58)),"",IF(OR($J58=Translation!$C$50,$J58=Translation!$D$50),"",IF(OR($J58=Translation!$C$51,$J58=Translation!$D$51),Translation!$K$5,IF($J58&gt;IF($E58+$F58&gt;$E58+$G58,$E58+$F58,$E58+$G58),$J58-IF($E58+$F58&gt;$E58+$G58,$E58+$F58,$E58+$G58),IF($J58&lt;IF($E58+$F58&lt;$E58+$G58,$E58+$F58,$E58+$G58),$J58-IF($E58+$F58&lt;$E58+$G58,$E58+$F58,$E58+$G58),"")))))</f>
        <v/>
      </c>
      <c r="P58" s="274" t="str">
        <f>IF(AND(IF($K58="",IF($E58+$F58&gt;$E58+$G58,$E58+$F58,$E58+$G58),"XXX")&lt;=IF($E58+$F58&gt;$E58+$G58,$E58+$F58,$E58+$G58),IF($K58="",IF($E58+$F58&gt;$E58+$G58,$E58+$F58,$E58+$G58),"XXX")&gt;=IF($E58+$F58&lt;$E58+$G58,$E58+$F58,$E58+$G58)),"",IF(OR($K58=Translation!$C$50,$K58=Translation!$D$50),"",IF(OR($K58=Translation!$C$51,$K58=Translation!$D$51),Translation!$K$5,IF($K58&gt;IF($E58+$F58&gt;$E58+$G58,$E58+$F58,$E58+$G58),$K58-IF($E58+$F58&gt;$E58+$G58,$E58+$F58,$E58+$G58),IF($K58&lt;IF($E58+$F58&lt;$E58+$G58,$E58+$F58,$E58+$G58),$K58-IF($E58+$F58&lt;$E58+$G58,$E58+$F58,$E58+$G58),"")))))</f>
        <v/>
      </c>
      <c r="Q58" s="274" t="str">
        <f>IF(AND(IF($L58="",IF($E58+$F58&gt;$E58+$G58,$E58+$F58,$E58+$G58),"XXX")&lt;=IF($E58+$F58&gt;$E58+$G58,$E58+$F58,$E58+$G58),IF($L58="",IF($E58+$F58&gt;$E58+$G58,$E58+$F58,$E58+$G58),"XXX")&gt;=IF($E58+$F58&lt;$E58+$G58,$E58+$F58,$E58+$G58)),"",IF(OR($L58=Translation!$C$50,$L58=Translation!$D$50),"",IF(OR($L58=Translation!$C$51,$L58=Translation!$D$51),Translation!$K$5,IF($L58&gt;IF($E58+$F58&gt;$E58+$G58,$E58+$F58,$E58+$G58),$L58-IF($E58+$F58&gt;$E58+$G58,$E58+$F58,$E58+$G58),IF($L58&lt;IF($E58+$F58&lt;$E58+$G58,$E58+$F58,$E58+$G58),$L58-IF($E58+$F58&lt;$E58+$G58,$E58+$F58,$E58+$G58),"")))))</f>
        <v/>
      </c>
      <c r="R58" s="274" t="str">
        <f>IF(AND(IF($M58="",IF($E58+$F58&gt;$E58+$G58,$E58+$F58,$E58+$G58),"XXX")&lt;=IF($E58+$F58&gt;$E58+$G58,$E58+$F58,$E58+$G58),IF($M58="",IF($E58+$F58&gt;$E58+$G58,$E58+$F58,$E58+$G58),"XXX")&gt;=IF($E58+$F58&lt;$E58+$G58,$E58+$F58,$E58+$G58)),"",IF(OR($M58=Translation!$C$50,$M58=Translation!$D$50),"",IF(OR($M58=Translation!$C$51,$M58=Translation!$D$51),Translation!$K$5,IF($M58&gt;IF($E58+$F58&gt;$E58+$G58,$E58+$F58,$E58+$G58),$M58-IF($E58+$F58&gt;$E58+$G58,$E58+$F58,$E58+$G58),IF($M58&lt;IF($E58+$F58&lt;$E58+$G58,$E58+$F58,$E58+$G58),$M58-IF($E58+$F58&lt;$E58+$G58,$E58+$F58,$E58+$G58),"")))))</f>
        <v/>
      </c>
      <c r="S58" s="275"/>
      <c r="T58" s="23" t="str">
        <f t="shared" si="0"/>
        <v/>
      </c>
      <c r="U58" s="24" t="str">
        <f t="shared" si="5"/>
        <v/>
      </c>
      <c r="V58" s="261"/>
      <c r="W58" s="276"/>
      <c r="X58" s="277"/>
      <c r="Y58" s="264" t="str">
        <f>IF(AND(IF($W58="",IF($E58+$F58&gt;$E58+$G58,$E58+$F58,$E58+$G58),"XXX")&lt;=IF($E58+$F58&gt;$E58+$G58,$E58+$F58,$E58+$G58),IF($W58="",IF($E58+$F58&gt;$E58+$G58,$E58+$F58,$E58+$G58),"XXX")&gt;=IF($E58+$F58&lt;$E58+$G58,$E58+$F58,$E58+$G58)),"",IF(OR($W58=Translation!$C$50,$W58=Translation!$D$50),"",IF(OR($W58=Translation!$C$51,$W58=Translation!$D$51),Translation!$K$5,IF($W58&gt;IF($E58+$F58&gt;$E58+$G58,$E58+$F58,$E58+$G58),$W58-IF($E58+$F58&gt;$E58+$G58,$E58+$F58,$E58+$G58),IF($W58&lt;IF($E58+$F58&lt;$E58+$G58,$E58+$F58,$E58+$G58),$W58-IF($E58+$F58&lt;$E58+$G58,$E58+$F58,$E58+$G58),"")))))</f>
        <v/>
      </c>
      <c r="Z58" s="265" t="str">
        <f>IF(AND(IF($X58="",IF($E58+$F58&gt;$E58+$G58,$E58+$F58,$E58+$G58),"XXX")&lt;=IF($E58+$F58&gt;$E58+$G58,$E58+$F58,$E58+$G58),IF($X58="",IF($E58+$F58&gt;$E58+$G58,$E58+$F58,$E58+$G58),"XXX")&gt;=IF($E58+$F58&lt;$E58+$G58,$E58+$F58,$E58+$G58)),"",IF(OR($X58=Translation!$C$50,$X58=Translation!$D$50),"",IF(OR($X58=Translation!$C$51,$X58=Translation!$D$51),Translation!$K$5,IF($X58&gt;IF($E58+$F58&gt;$E58+$G58,$E58+$F58,$E58+$G58),$X58-IF($E58+$F58&gt;$E58+$G58,$E58+$F58,$E58+$G58),IF($X58&lt;IF($E58+$F58&lt;$E58+$G58,$E58+$F58,$E58+$G58),$X58-IF($E58+$F58&lt;$E58+$G58,$E58+$F58,$E58+$G58),"")))))</f>
        <v/>
      </c>
      <c r="AA58" s="278" t="str">
        <f>IF(ISBLANK(Report!AI58),"",AI58)</f>
        <v/>
      </c>
      <c r="AB58" s="25" t="str">
        <f t="shared" si="4"/>
        <v/>
      </c>
      <c r="AC58" s="26" t="str">
        <f t="shared" si="2"/>
        <v/>
      </c>
      <c r="AE58" s="45"/>
      <c r="AF58" s="15">
        <v>57</v>
      </c>
      <c r="AG58" s="177">
        <f t="shared" si="3"/>
        <v>57</v>
      </c>
      <c r="AI58" s="16"/>
      <c r="AJ58" s="189"/>
    </row>
    <row r="59" spans="1:36" s="177" customFormat="1" ht="17.399999999999999" x14ac:dyDescent="0.3">
      <c r="A59" s="188"/>
      <c r="B59" s="196" t="s">
        <v>883</v>
      </c>
      <c r="C59" s="267"/>
      <c r="D59" s="268"/>
      <c r="E59" s="269"/>
      <c r="F59" s="269"/>
      <c r="G59" s="269"/>
      <c r="H59" s="270" t="str">
        <f>IF(AND(I59&lt;&gt;"",I59&lt;&gt;"None"),VLOOKUP(I59,Translation!$N$4:$O$111,2,FALSE),"")</f>
        <v/>
      </c>
      <c r="I59" s="270"/>
      <c r="J59" s="269"/>
      <c r="K59" s="269"/>
      <c r="L59" s="269"/>
      <c r="M59" s="271"/>
      <c r="N59" s="272"/>
      <c r="O59" s="273" t="str">
        <f>IF(AND(IF($J59="",IF($E59+$F59&gt;$E59+$G59,$E59+$F59,$E59+$G59),"XXX")&lt;=IF($E59+$F59&gt;$E59+$G59,$E59+$F59,$E59+$G59),IF($J59="",IF($E59+$F59&gt;$E59+$G59,$E59+$F59,$E59+$G59),"XXX")&gt;=IF($E59+$F59&lt;$E59+$G59,$E59+$F59,$E59+$G59)),"",IF(OR($J59=Translation!$C$50,$J59=Translation!$D$50),"",IF(OR($J59=Translation!$C$51,$J59=Translation!$D$51),Translation!$K$5,IF($J59&gt;IF($E59+$F59&gt;$E59+$G59,$E59+$F59,$E59+$G59),$J59-IF($E59+$F59&gt;$E59+$G59,$E59+$F59,$E59+$G59),IF($J59&lt;IF($E59+$F59&lt;$E59+$G59,$E59+$F59,$E59+$G59),$J59-IF($E59+$F59&lt;$E59+$G59,$E59+$F59,$E59+$G59),"")))))</f>
        <v/>
      </c>
      <c r="P59" s="274" t="str">
        <f>IF(AND(IF($K59="",IF($E59+$F59&gt;$E59+$G59,$E59+$F59,$E59+$G59),"XXX")&lt;=IF($E59+$F59&gt;$E59+$G59,$E59+$F59,$E59+$G59),IF($K59="",IF($E59+$F59&gt;$E59+$G59,$E59+$F59,$E59+$G59),"XXX")&gt;=IF($E59+$F59&lt;$E59+$G59,$E59+$F59,$E59+$G59)),"",IF(OR($K59=Translation!$C$50,$K59=Translation!$D$50),"",IF(OR($K59=Translation!$C$51,$K59=Translation!$D$51),Translation!$K$5,IF($K59&gt;IF($E59+$F59&gt;$E59+$G59,$E59+$F59,$E59+$G59),$K59-IF($E59+$F59&gt;$E59+$G59,$E59+$F59,$E59+$G59),IF($K59&lt;IF($E59+$F59&lt;$E59+$G59,$E59+$F59,$E59+$G59),$K59-IF($E59+$F59&lt;$E59+$G59,$E59+$F59,$E59+$G59),"")))))</f>
        <v/>
      </c>
      <c r="Q59" s="274" t="str">
        <f>IF(AND(IF($L59="",IF($E59+$F59&gt;$E59+$G59,$E59+$F59,$E59+$G59),"XXX")&lt;=IF($E59+$F59&gt;$E59+$G59,$E59+$F59,$E59+$G59),IF($L59="",IF($E59+$F59&gt;$E59+$G59,$E59+$F59,$E59+$G59),"XXX")&gt;=IF($E59+$F59&lt;$E59+$G59,$E59+$F59,$E59+$G59)),"",IF(OR($L59=Translation!$C$50,$L59=Translation!$D$50),"",IF(OR($L59=Translation!$C$51,$L59=Translation!$D$51),Translation!$K$5,IF($L59&gt;IF($E59+$F59&gt;$E59+$G59,$E59+$F59,$E59+$G59),$L59-IF($E59+$F59&gt;$E59+$G59,$E59+$F59,$E59+$G59),IF($L59&lt;IF($E59+$F59&lt;$E59+$G59,$E59+$F59,$E59+$G59),$L59-IF($E59+$F59&lt;$E59+$G59,$E59+$F59,$E59+$G59),"")))))</f>
        <v/>
      </c>
      <c r="R59" s="274" t="str">
        <f>IF(AND(IF($M59="",IF($E59+$F59&gt;$E59+$G59,$E59+$F59,$E59+$G59),"XXX")&lt;=IF($E59+$F59&gt;$E59+$G59,$E59+$F59,$E59+$G59),IF($M59="",IF($E59+$F59&gt;$E59+$G59,$E59+$F59,$E59+$G59),"XXX")&gt;=IF($E59+$F59&lt;$E59+$G59,$E59+$F59,$E59+$G59)),"",IF(OR($M59=Translation!$C$50,$M59=Translation!$D$50),"",IF(OR($M59=Translation!$C$51,$M59=Translation!$D$51),Translation!$K$5,IF($M59&gt;IF($E59+$F59&gt;$E59+$G59,$E59+$F59,$E59+$G59),$M59-IF($E59+$F59&gt;$E59+$G59,$E59+$F59,$E59+$G59),IF($M59&lt;IF($E59+$F59&lt;$E59+$G59,$E59+$F59,$E59+$G59),$M59-IF($E59+$F59&lt;$E59+$G59,$E59+$F59,$E59+$G59),"")))))</f>
        <v/>
      </c>
      <c r="S59" s="275"/>
      <c r="T59" s="23" t="str">
        <f t="shared" si="0"/>
        <v/>
      </c>
      <c r="U59" s="24" t="str">
        <f t="shared" si="5"/>
        <v/>
      </c>
      <c r="V59" s="261"/>
      <c r="W59" s="276"/>
      <c r="X59" s="277"/>
      <c r="Y59" s="264" t="str">
        <f>IF(AND(IF($W59="",IF($E59+$F59&gt;$E59+$G59,$E59+$F59,$E59+$G59),"XXX")&lt;=IF($E59+$F59&gt;$E59+$G59,$E59+$F59,$E59+$G59),IF($W59="",IF($E59+$F59&gt;$E59+$G59,$E59+$F59,$E59+$G59),"XXX")&gt;=IF($E59+$F59&lt;$E59+$G59,$E59+$F59,$E59+$G59)),"",IF(OR($W59=Translation!$C$50,$W59=Translation!$D$50),"",IF(OR($W59=Translation!$C$51,$W59=Translation!$D$51),Translation!$K$5,IF($W59&gt;IF($E59+$F59&gt;$E59+$G59,$E59+$F59,$E59+$G59),$W59-IF($E59+$F59&gt;$E59+$G59,$E59+$F59,$E59+$G59),IF($W59&lt;IF($E59+$F59&lt;$E59+$G59,$E59+$F59,$E59+$G59),$W59-IF($E59+$F59&lt;$E59+$G59,$E59+$F59,$E59+$G59),"")))))</f>
        <v/>
      </c>
      <c r="Z59" s="265" t="str">
        <f>IF(AND(IF($X59="",IF($E59+$F59&gt;$E59+$G59,$E59+$F59,$E59+$G59),"XXX")&lt;=IF($E59+$F59&gt;$E59+$G59,$E59+$F59,$E59+$G59),IF($X59="",IF($E59+$F59&gt;$E59+$G59,$E59+$F59,$E59+$G59),"XXX")&gt;=IF($E59+$F59&lt;$E59+$G59,$E59+$F59,$E59+$G59)),"",IF(OR($X59=Translation!$C$50,$X59=Translation!$D$50),"",IF(OR($X59=Translation!$C$51,$X59=Translation!$D$51),Translation!$K$5,IF($X59&gt;IF($E59+$F59&gt;$E59+$G59,$E59+$F59,$E59+$G59),$X59-IF($E59+$F59&gt;$E59+$G59,$E59+$F59,$E59+$G59),IF($X59&lt;IF($E59+$F59&lt;$E59+$G59,$E59+$F59,$E59+$G59),$X59-IF($E59+$F59&lt;$E59+$G59,$E59+$F59,$E59+$G59),"")))))</f>
        <v/>
      </c>
      <c r="AA59" s="278" t="str">
        <f>IF(ISBLANK(Report!AI59),"",AI59)</f>
        <v/>
      </c>
      <c r="AB59" s="25" t="str">
        <f t="shared" si="4"/>
        <v/>
      </c>
      <c r="AC59" s="26" t="str">
        <f t="shared" si="2"/>
        <v/>
      </c>
      <c r="AE59" s="45"/>
      <c r="AF59" s="177">
        <v>58</v>
      </c>
      <c r="AG59" s="177">
        <f t="shared" si="3"/>
        <v>58</v>
      </c>
      <c r="AI59" s="16"/>
      <c r="AJ59" s="189"/>
    </row>
    <row r="60" spans="1:36" s="177" customFormat="1" ht="17.399999999999999" x14ac:dyDescent="0.3">
      <c r="A60" s="188"/>
      <c r="B60" s="196"/>
      <c r="C60" s="267"/>
      <c r="D60" s="268"/>
      <c r="E60" s="269"/>
      <c r="F60" s="269"/>
      <c r="G60" s="269"/>
      <c r="H60" s="270" t="str">
        <f>IF(AND(I60&lt;&gt;"",I60&lt;&gt;"None"),VLOOKUP(I60,Translation!$N$4:$O$111,2,FALSE),"")</f>
        <v/>
      </c>
      <c r="I60" s="270"/>
      <c r="J60" s="269"/>
      <c r="K60" s="269"/>
      <c r="L60" s="269"/>
      <c r="M60" s="271"/>
      <c r="N60" s="272"/>
      <c r="O60" s="273" t="str">
        <f>IF(AND(IF($J60="",IF($E60+$F60&gt;$E60+$G60,$E60+$F60,$E60+$G60),"XXX")&lt;=IF($E60+$F60&gt;$E60+$G60,$E60+$F60,$E60+$G60),IF($J60="",IF($E60+$F60&gt;$E60+$G60,$E60+$F60,$E60+$G60),"XXX")&gt;=IF($E60+$F60&lt;$E60+$G60,$E60+$F60,$E60+$G60)),"",IF(OR($J60=Translation!$C$50,$J60=Translation!$D$50),"",IF(OR($J60=Translation!$C$51,$J60=Translation!$D$51),Translation!$K$5,IF($J60&gt;IF($E60+$F60&gt;$E60+$G60,$E60+$F60,$E60+$G60),$J60-IF($E60+$F60&gt;$E60+$G60,$E60+$F60,$E60+$G60),IF($J60&lt;IF($E60+$F60&lt;$E60+$G60,$E60+$F60,$E60+$G60),$J60-IF($E60+$F60&lt;$E60+$G60,$E60+$F60,$E60+$G60),"")))))</f>
        <v/>
      </c>
      <c r="P60" s="274" t="str">
        <f>IF(AND(IF($K60="",IF($E60+$F60&gt;$E60+$G60,$E60+$F60,$E60+$G60),"XXX")&lt;=IF($E60+$F60&gt;$E60+$G60,$E60+$F60,$E60+$G60),IF($K60="",IF($E60+$F60&gt;$E60+$G60,$E60+$F60,$E60+$G60),"XXX")&gt;=IF($E60+$F60&lt;$E60+$G60,$E60+$F60,$E60+$G60)),"",IF(OR($K60=Translation!$C$50,$K60=Translation!$D$50),"",IF(OR($K60=Translation!$C$51,$K60=Translation!$D$51),Translation!$K$5,IF($K60&gt;IF($E60+$F60&gt;$E60+$G60,$E60+$F60,$E60+$G60),$K60-IF($E60+$F60&gt;$E60+$G60,$E60+$F60,$E60+$G60),IF($K60&lt;IF($E60+$F60&lt;$E60+$G60,$E60+$F60,$E60+$G60),$K60-IF($E60+$F60&lt;$E60+$G60,$E60+$F60,$E60+$G60),"")))))</f>
        <v/>
      </c>
      <c r="Q60" s="274" t="str">
        <f>IF(AND(IF($L60="",IF($E60+$F60&gt;$E60+$G60,$E60+$F60,$E60+$G60),"XXX")&lt;=IF($E60+$F60&gt;$E60+$G60,$E60+$F60,$E60+$G60),IF($L60="",IF($E60+$F60&gt;$E60+$G60,$E60+$F60,$E60+$G60),"XXX")&gt;=IF($E60+$F60&lt;$E60+$G60,$E60+$F60,$E60+$G60)),"",IF(OR($L60=Translation!$C$50,$L60=Translation!$D$50),"",IF(OR($L60=Translation!$C$51,$L60=Translation!$D$51),Translation!$K$5,IF($L60&gt;IF($E60+$F60&gt;$E60+$G60,$E60+$F60,$E60+$G60),$L60-IF($E60+$F60&gt;$E60+$G60,$E60+$F60,$E60+$G60),IF($L60&lt;IF($E60+$F60&lt;$E60+$G60,$E60+$F60,$E60+$G60),$L60-IF($E60+$F60&lt;$E60+$G60,$E60+$F60,$E60+$G60),"")))))</f>
        <v/>
      </c>
      <c r="R60" s="274" t="str">
        <f>IF(AND(IF($M60="",IF($E60+$F60&gt;$E60+$G60,$E60+$F60,$E60+$G60),"XXX")&lt;=IF($E60+$F60&gt;$E60+$G60,$E60+$F60,$E60+$G60),IF($M60="",IF($E60+$F60&gt;$E60+$G60,$E60+$F60,$E60+$G60),"XXX")&gt;=IF($E60+$F60&lt;$E60+$G60,$E60+$F60,$E60+$G60)),"",IF(OR($M60=Translation!$C$50,$M60=Translation!$D$50),"",IF(OR($M60=Translation!$C$51,$M60=Translation!$D$51),Translation!$K$5,IF($M60&gt;IF($E60+$F60&gt;$E60+$G60,$E60+$F60,$E60+$G60),$M60-IF($E60+$F60&gt;$E60+$G60,$E60+$F60,$E60+$G60),IF($M60&lt;IF($E60+$F60&lt;$E60+$G60,$E60+$F60,$E60+$G60),$M60-IF($E60+$F60&lt;$E60+$G60,$E60+$F60,$E60+$G60),"")))))</f>
        <v/>
      </c>
      <c r="S60" s="275"/>
      <c r="T60" s="23" t="str">
        <f t="shared" si="0"/>
        <v/>
      </c>
      <c r="U60" s="24" t="str">
        <f t="shared" si="5"/>
        <v/>
      </c>
      <c r="V60" s="261"/>
      <c r="W60" s="276"/>
      <c r="X60" s="277"/>
      <c r="Y60" s="264" t="str">
        <f>IF(AND(IF($W60="",IF($E60+$F60&gt;$E60+$G60,$E60+$F60,$E60+$G60),"XXX")&lt;=IF($E60+$F60&gt;$E60+$G60,$E60+$F60,$E60+$G60),IF($W60="",IF($E60+$F60&gt;$E60+$G60,$E60+$F60,$E60+$G60),"XXX")&gt;=IF($E60+$F60&lt;$E60+$G60,$E60+$F60,$E60+$G60)),"",IF(OR($W60=Translation!$C$50,$W60=Translation!$D$50),"",IF(OR($W60=Translation!$C$51,$W60=Translation!$D$51),Translation!$K$5,IF($W60&gt;IF($E60+$F60&gt;$E60+$G60,$E60+$F60,$E60+$G60),$W60-IF($E60+$F60&gt;$E60+$G60,$E60+$F60,$E60+$G60),IF($W60&lt;IF($E60+$F60&lt;$E60+$G60,$E60+$F60,$E60+$G60),$W60-IF($E60+$F60&lt;$E60+$G60,$E60+$F60,$E60+$G60),"")))))</f>
        <v/>
      </c>
      <c r="Z60" s="265" t="str">
        <f>IF(AND(IF($X60="",IF($E60+$F60&gt;$E60+$G60,$E60+$F60,$E60+$G60),"XXX")&lt;=IF($E60+$F60&gt;$E60+$G60,$E60+$F60,$E60+$G60),IF($X60="",IF($E60+$F60&gt;$E60+$G60,$E60+$F60,$E60+$G60),"XXX")&gt;=IF($E60+$F60&lt;$E60+$G60,$E60+$F60,$E60+$G60)),"",IF(OR($X60=Translation!$C$50,$X60=Translation!$D$50),"",IF(OR($X60=Translation!$C$51,$X60=Translation!$D$51),Translation!$K$5,IF($X60&gt;IF($E60+$F60&gt;$E60+$G60,$E60+$F60,$E60+$G60),$X60-IF($E60+$F60&gt;$E60+$G60,$E60+$F60,$E60+$G60),IF($X60&lt;IF($E60+$F60&lt;$E60+$G60,$E60+$F60,$E60+$G60),$X60-IF($E60+$F60&lt;$E60+$G60,$E60+$F60,$E60+$G60),"")))))</f>
        <v/>
      </c>
      <c r="AA60" s="278" t="str">
        <f>IF(ISBLANK(Report!AI60),"",AI60)</f>
        <v/>
      </c>
      <c r="AB60" s="25" t="str">
        <f t="shared" si="4"/>
        <v/>
      </c>
      <c r="AC60" s="26" t="str">
        <f t="shared" si="2"/>
        <v/>
      </c>
      <c r="AE60" s="45"/>
      <c r="AF60" s="15">
        <v>59</v>
      </c>
      <c r="AG60" s="177" t="str">
        <f t="shared" si="3"/>
        <v/>
      </c>
      <c r="AI60" s="16"/>
      <c r="AJ60" s="189"/>
    </row>
    <row r="61" spans="1:36" s="177" customFormat="1" ht="17.399999999999999" x14ac:dyDescent="0.3">
      <c r="A61" s="188"/>
      <c r="B61" s="196"/>
      <c r="C61" s="267"/>
      <c r="D61" s="268"/>
      <c r="E61" s="269"/>
      <c r="F61" s="269"/>
      <c r="G61" s="269"/>
      <c r="H61" s="270" t="str">
        <f>IF(AND(I61&lt;&gt;"",I61&lt;&gt;"None"),VLOOKUP(I61,Translation!$N$4:$O$111,2,FALSE),"")</f>
        <v/>
      </c>
      <c r="I61" s="270"/>
      <c r="J61" s="269"/>
      <c r="K61" s="269"/>
      <c r="L61" s="269"/>
      <c r="M61" s="271"/>
      <c r="N61" s="272"/>
      <c r="O61" s="273" t="str">
        <f>IF(AND(IF($J61="",IF($E61+$F61&gt;$E61+$G61,$E61+$F61,$E61+$G61),"XXX")&lt;=IF($E61+$F61&gt;$E61+$G61,$E61+$F61,$E61+$G61),IF($J61="",IF($E61+$F61&gt;$E61+$G61,$E61+$F61,$E61+$G61),"XXX")&gt;=IF($E61+$F61&lt;$E61+$G61,$E61+$F61,$E61+$G61)),"",IF(OR($J61=Translation!$C$50,$J61=Translation!$D$50),"",IF(OR($J61=Translation!$C$51,$J61=Translation!$D$51),Translation!$K$5,IF($J61&gt;IF($E61+$F61&gt;$E61+$G61,$E61+$F61,$E61+$G61),$J61-IF($E61+$F61&gt;$E61+$G61,$E61+$F61,$E61+$G61),IF($J61&lt;IF($E61+$F61&lt;$E61+$G61,$E61+$F61,$E61+$G61),$J61-IF($E61+$F61&lt;$E61+$G61,$E61+$F61,$E61+$G61),"")))))</f>
        <v/>
      </c>
      <c r="P61" s="274" t="str">
        <f>IF(AND(IF($K61="",IF($E61+$F61&gt;$E61+$G61,$E61+$F61,$E61+$G61),"XXX")&lt;=IF($E61+$F61&gt;$E61+$G61,$E61+$F61,$E61+$G61),IF($K61="",IF($E61+$F61&gt;$E61+$G61,$E61+$F61,$E61+$G61),"XXX")&gt;=IF($E61+$F61&lt;$E61+$G61,$E61+$F61,$E61+$G61)),"",IF(OR($K61=Translation!$C$50,$K61=Translation!$D$50),"",IF(OR($K61=Translation!$C$51,$K61=Translation!$D$51),Translation!$K$5,IF($K61&gt;IF($E61+$F61&gt;$E61+$G61,$E61+$F61,$E61+$G61),$K61-IF($E61+$F61&gt;$E61+$G61,$E61+$F61,$E61+$G61),IF($K61&lt;IF($E61+$F61&lt;$E61+$G61,$E61+$F61,$E61+$G61),$K61-IF($E61+$F61&lt;$E61+$G61,$E61+$F61,$E61+$G61),"")))))</f>
        <v/>
      </c>
      <c r="Q61" s="274" t="str">
        <f>IF(AND(IF($L61="",IF($E61+$F61&gt;$E61+$G61,$E61+$F61,$E61+$G61),"XXX")&lt;=IF($E61+$F61&gt;$E61+$G61,$E61+$F61,$E61+$G61),IF($L61="",IF($E61+$F61&gt;$E61+$G61,$E61+$F61,$E61+$G61),"XXX")&gt;=IF($E61+$F61&lt;$E61+$G61,$E61+$F61,$E61+$G61)),"",IF(OR($L61=Translation!$C$50,$L61=Translation!$D$50),"",IF(OR($L61=Translation!$C$51,$L61=Translation!$D$51),Translation!$K$5,IF($L61&gt;IF($E61+$F61&gt;$E61+$G61,$E61+$F61,$E61+$G61),$L61-IF($E61+$F61&gt;$E61+$G61,$E61+$F61,$E61+$G61),IF($L61&lt;IF($E61+$F61&lt;$E61+$G61,$E61+$F61,$E61+$G61),$L61-IF($E61+$F61&lt;$E61+$G61,$E61+$F61,$E61+$G61),"")))))</f>
        <v/>
      </c>
      <c r="R61" s="274" t="str">
        <f>IF(AND(IF($M61="",IF($E61+$F61&gt;$E61+$G61,$E61+$F61,$E61+$G61),"XXX")&lt;=IF($E61+$F61&gt;$E61+$G61,$E61+$F61,$E61+$G61),IF($M61="",IF($E61+$F61&gt;$E61+$G61,$E61+$F61,$E61+$G61),"XXX")&gt;=IF($E61+$F61&lt;$E61+$G61,$E61+$F61,$E61+$G61)),"",IF(OR($M61=Translation!$C$50,$M61=Translation!$D$50),"",IF(OR($M61=Translation!$C$51,$M61=Translation!$D$51),Translation!$K$5,IF($M61&gt;IF($E61+$F61&gt;$E61+$G61,$E61+$F61,$E61+$G61),$M61-IF($E61+$F61&gt;$E61+$G61,$E61+$F61,$E61+$G61),IF($M61&lt;IF($E61+$F61&lt;$E61+$G61,$E61+$F61,$E61+$G61),$M61-IF($E61+$F61&lt;$E61+$G61,$E61+$F61,$E61+$G61),"")))))</f>
        <v/>
      </c>
      <c r="S61" s="275"/>
      <c r="T61" s="23" t="str">
        <f t="shared" si="0"/>
        <v/>
      </c>
      <c r="U61" s="24" t="str">
        <f t="shared" si="5"/>
        <v/>
      </c>
      <c r="V61" s="261"/>
      <c r="W61" s="276"/>
      <c r="X61" s="277"/>
      <c r="Y61" s="264" t="str">
        <f>IF(AND(IF($W61="",IF($E61+$F61&gt;$E61+$G61,$E61+$F61,$E61+$G61),"XXX")&lt;=IF($E61+$F61&gt;$E61+$G61,$E61+$F61,$E61+$G61),IF($W61="",IF($E61+$F61&gt;$E61+$G61,$E61+$F61,$E61+$G61),"XXX")&gt;=IF($E61+$F61&lt;$E61+$G61,$E61+$F61,$E61+$G61)),"",IF(OR($W61=Translation!$C$50,$W61=Translation!$D$50),"",IF(OR($W61=Translation!$C$51,$W61=Translation!$D$51),Translation!$K$5,IF($W61&gt;IF($E61+$F61&gt;$E61+$G61,$E61+$F61,$E61+$G61),$W61-IF($E61+$F61&gt;$E61+$G61,$E61+$F61,$E61+$G61),IF($W61&lt;IF($E61+$F61&lt;$E61+$G61,$E61+$F61,$E61+$G61),$W61-IF($E61+$F61&lt;$E61+$G61,$E61+$F61,$E61+$G61),"")))))</f>
        <v/>
      </c>
      <c r="Z61" s="265" t="str">
        <f>IF(AND(IF($X61="",IF($E61+$F61&gt;$E61+$G61,$E61+$F61,$E61+$G61),"XXX")&lt;=IF($E61+$F61&gt;$E61+$G61,$E61+$F61,$E61+$G61),IF($X61="",IF($E61+$F61&gt;$E61+$G61,$E61+$F61,$E61+$G61),"XXX")&gt;=IF($E61+$F61&lt;$E61+$G61,$E61+$F61,$E61+$G61)),"",IF(OR($X61=Translation!$C$50,$X61=Translation!$D$50),"",IF(OR($X61=Translation!$C$51,$X61=Translation!$D$51),Translation!$K$5,IF($X61&gt;IF($E61+$F61&gt;$E61+$G61,$E61+$F61,$E61+$G61),$X61-IF($E61+$F61&gt;$E61+$G61,$E61+$F61,$E61+$G61),IF($X61&lt;IF($E61+$F61&lt;$E61+$G61,$E61+$F61,$E61+$G61),$X61-IF($E61+$F61&lt;$E61+$G61,$E61+$F61,$E61+$G61),"")))))</f>
        <v/>
      </c>
      <c r="AA61" s="278" t="str">
        <f>IF(ISBLANK(Report!AI61),"",AI61)</f>
        <v/>
      </c>
      <c r="AB61" s="25" t="str">
        <f t="shared" si="4"/>
        <v/>
      </c>
      <c r="AC61" s="26" t="str">
        <f t="shared" si="2"/>
        <v/>
      </c>
      <c r="AE61" s="45"/>
      <c r="AF61" s="177">
        <v>60</v>
      </c>
      <c r="AG61" s="177" t="str">
        <f t="shared" si="3"/>
        <v/>
      </c>
      <c r="AI61" s="16"/>
      <c r="AJ61" s="189"/>
    </row>
    <row r="62" spans="1:36" s="177" customFormat="1" ht="17.399999999999999" x14ac:dyDescent="0.3">
      <c r="A62" s="188"/>
      <c r="B62" s="196"/>
      <c r="C62" s="267"/>
      <c r="D62" s="268"/>
      <c r="E62" s="269"/>
      <c r="F62" s="269"/>
      <c r="G62" s="269"/>
      <c r="H62" s="270" t="str">
        <f>IF(AND(I62&lt;&gt;"",I62&lt;&gt;"None"),VLOOKUP(I62,Translation!$N$4:$O$111,2,FALSE),"")</f>
        <v/>
      </c>
      <c r="I62" s="270"/>
      <c r="J62" s="269"/>
      <c r="K62" s="269"/>
      <c r="L62" s="269"/>
      <c r="M62" s="271"/>
      <c r="N62" s="272"/>
      <c r="O62" s="273" t="str">
        <f>IF(AND(IF($J62="",IF($E62+$F62&gt;$E62+$G62,$E62+$F62,$E62+$G62),"XXX")&lt;=IF($E62+$F62&gt;$E62+$G62,$E62+$F62,$E62+$G62),IF($J62="",IF($E62+$F62&gt;$E62+$G62,$E62+$F62,$E62+$G62),"XXX")&gt;=IF($E62+$F62&lt;$E62+$G62,$E62+$F62,$E62+$G62)),"",IF(OR($J62=Translation!$C$50,$J62=Translation!$D$50),"",IF(OR($J62=Translation!$C$51,$J62=Translation!$D$51),Translation!$K$5,IF($J62&gt;IF($E62+$F62&gt;$E62+$G62,$E62+$F62,$E62+$G62),$J62-IF($E62+$F62&gt;$E62+$G62,$E62+$F62,$E62+$G62),IF($J62&lt;IF($E62+$F62&lt;$E62+$G62,$E62+$F62,$E62+$G62),$J62-IF($E62+$F62&lt;$E62+$G62,$E62+$F62,$E62+$G62),"")))))</f>
        <v/>
      </c>
      <c r="P62" s="274" t="str">
        <f>IF(AND(IF($K62="",IF($E62+$F62&gt;$E62+$G62,$E62+$F62,$E62+$G62),"XXX")&lt;=IF($E62+$F62&gt;$E62+$G62,$E62+$F62,$E62+$G62),IF($K62="",IF($E62+$F62&gt;$E62+$G62,$E62+$F62,$E62+$G62),"XXX")&gt;=IF($E62+$F62&lt;$E62+$G62,$E62+$F62,$E62+$G62)),"",IF(OR($K62=Translation!$C$50,$K62=Translation!$D$50),"",IF(OR($K62=Translation!$C$51,$K62=Translation!$D$51),Translation!$K$5,IF($K62&gt;IF($E62+$F62&gt;$E62+$G62,$E62+$F62,$E62+$G62),$K62-IF($E62+$F62&gt;$E62+$G62,$E62+$F62,$E62+$G62),IF($K62&lt;IF($E62+$F62&lt;$E62+$G62,$E62+$F62,$E62+$G62),$K62-IF($E62+$F62&lt;$E62+$G62,$E62+$F62,$E62+$G62),"")))))</f>
        <v/>
      </c>
      <c r="Q62" s="274" t="str">
        <f>IF(AND(IF($L62="",IF($E62+$F62&gt;$E62+$G62,$E62+$F62,$E62+$G62),"XXX")&lt;=IF($E62+$F62&gt;$E62+$G62,$E62+$F62,$E62+$G62),IF($L62="",IF($E62+$F62&gt;$E62+$G62,$E62+$F62,$E62+$G62),"XXX")&gt;=IF($E62+$F62&lt;$E62+$G62,$E62+$F62,$E62+$G62)),"",IF(OR($L62=Translation!$C$50,$L62=Translation!$D$50),"",IF(OR($L62=Translation!$C$51,$L62=Translation!$D$51),Translation!$K$5,IF($L62&gt;IF($E62+$F62&gt;$E62+$G62,$E62+$F62,$E62+$G62),$L62-IF($E62+$F62&gt;$E62+$G62,$E62+$F62,$E62+$G62),IF($L62&lt;IF($E62+$F62&lt;$E62+$G62,$E62+$F62,$E62+$G62),$L62-IF($E62+$F62&lt;$E62+$G62,$E62+$F62,$E62+$G62),"")))))</f>
        <v/>
      </c>
      <c r="R62" s="274" t="str">
        <f>IF(AND(IF($M62="",IF($E62+$F62&gt;$E62+$G62,$E62+$F62,$E62+$G62),"XXX")&lt;=IF($E62+$F62&gt;$E62+$G62,$E62+$F62,$E62+$G62),IF($M62="",IF($E62+$F62&gt;$E62+$G62,$E62+$F62,$E62+$G62),"XXX")&gt;=IF($E62+$F62&lt;$E62+$G62,$E62+$F62,$E62+$G62)),"",IF(OR($M62=Translation!$C$50,$M62=Translation!$D$50),"",IF(OR($M62=Translation!$C$51,$M62=Translation!$D$51),Translation!$K$5,IF($M62&gt;IF($E62+$F62&gt;$E62+$G62,$E62+$F62,$E62+$G62),$M62-IF($E62+$F62&gt;$E62+$G62,$E62+$F62,$E62+$G62),IF($M62&lt;IF($E62+$F62&lt;$E62+$G62,$E62+$F62,$E62+$G62),$M62-IF($E62+$F62&lt;$E62+$G62,$E62+$F62,$E62+$G62),"")))))</f>
        <v/>
      </c>
      <c r="S62" s="275"/>
      <c r="T62" s="23" t="str">
        <f t="shared" si="0"/>
        <v/>
      </c>
      <c r="U62" s="24" t="str">
        <f t="shared" si="5"/>
        <v/>
      </c>
      <c r="V62" s="261"/>
      <c r="W62" s="276"/>
      <c r="X62" s="277"/>
      <c r="Y62" s="264" t="str">
        <f>IF(AND(IF($W62="",IF($E62+$F62&gt;$E62+$G62,$E62+$F62,$E62+$G62),"XXX")&lt;=IF($E62+$F62&gt;$E62+$G62,$E62+$F62,$E62+$G62),IF($W62="",IF($E62+$F62&gt;$E62+$G62,$E62+$F62,$E62+$G62),"XXX")&gt;=IF($E62+$F62&lt;$E62+$G62,$E62+$F62,$E62+$G62)),"",IF(OR($W62=Translation!$C$50,$W62=Translation!$D$50),"",IF(OR($W62=Translation!$C$51,$W62=Translation!$D$51),Translation!$K$5,IF($W62&gt;IF($E62+$F62&gt;$E62+$G62,$E62+$F62,$E62+$G62),$W62-IF($E62+$F62&gt;$E62+$G62,$E62+$F62,$E62+$G62),IF($W62&lt;IF($E62+$F62&lt;$E62+$G62,$E62+$F62,$E62+$G62),$W62-IF($E62+$F62&lt;$E62+$G62,$E62+$F62,$E62+$G62),"")))))</f>
        <v/>
      </c>
      <c r="Z62" s="265" t="str">
        <f>IF(AND(IF($X62="",IF($E62+$F62&gt;$E62+$G62,$E62+$F62,$E62+$G62),"XXX")&lt;=IF($E62+$F62&gt;$E62+$G62,$E62+$F62,$E62+$G62),IF($X62="",IF($E62+$F62&gt;$E62+$G62,$E62+$F62,$E62+$G62),"XXX")&gt;=IF($E62+$F62&lt;$E62+$G62,$E62+$F62,$E62+$G62)),"",IF(OR($X62=Translation!$C$50,$X62=Translation!$D$50),"",IF(OR($X62=Translation!$C$51,$X62=Translation!$D$51),Translation!$K$5,IF($X62&gt;IF($E62+$F62&gt;$E62+$G62,$E62+$F62,$E62+$G62),$X62-IF($E62+$F62&gt;$E62+$G62,$E62+$F62,$E62+$G62),IF($X62&lt;IF($E62+$F62&lt;$E62+$G62,$E62+$F62,$E62+$G62),$X62-IF($E62+$F62&lt;$E62+$G62,$E62+$F62,$E62+$G62),"")))))</f>
        <v/>
      </c>
      <c r="AA62" s="278" t="str">
        <f>IF(ISBLANK(Report!AI62),"",AI62)</f>
        <v/>
      </c>
      <c r="AB62" s="25" t="str">
        <f t="shared" si="4"/>
        <v/>
      </c>
      <c r="AC62" s="26" t="str">
        <f t="shared" si="2"/>
        <v/>
      </c>
      <c r="AE62" s="45"/>
      <c r="AF62" s="15">
        <v>61</v>
      </c>
      <c r="AG62" s="177" t="str">
        <f t="shared" si="3"/>
        <v/>
      </c>
      <c r="AI62" s="16"/>
      <c r="AJ62" s="189"/>
    </row>
    <row r="63" spans="1:36" s="177" customFormat="1" ht="17.399999999999999" x14ac:dyDescent="0.3">
      <c r="A63" s="188"/>
      <c r="B63" s="196"/>
      <c r="C63" s="267"/>
      <c r="D63" s="268"/>
      <c r="E63" s="269"/>
      <c r="F63" s="269"/>
      <c r="G63" s="269"/>
      <c r="H63" s="270" t="str">
        <f>IF(AND(I63&lt;&gt;"",I63&lt;&gt;"None"),VLOOKUP(I63,Translation!$N$4:$O$111,2,FALSE),"")</f>
        <v/>
      </c>
      <c r="I63" s="270"/>
      <c r="J63" s="269"/>
      <c r="K63" s="269"/>
      <c r="L63" s="269"/>
      <c r="M63" s="271"/>
      <c r="N63" s="272"/>
      <c r="O63" s="273" t="str">
        <f>IF(AND(IF($J63="",IF($E63+$F63&gt;$E63+$G63,$E63+$F63,$E63+$G63),"XXX")&lt;=IF($E63+$F63&gt;$E63+$G63,$E63+$F63,$E63+$G63),IF($J63="",IF($E63+$F63&gt;$E63+$G63,$E63+$F63,$E63+$G63),"XXX")&gt;=IF($E63+$F63&lt;$E63+$G63,$E63+$F63,$E63+$G63)),"",IF(OR($J63=Translation!$C$50,$J63=Translation!$D$50),"",IF(OR($J63=Translation!$C$51,$J63=Translation!$D$51),Translation!$K$5,IF($J63&gt;IF($E63+$F63&gt;$E63+$G63,$E63+$F63,$E63+$G63),$J63-IF($E63+$F63&gt;$E63+$G63,$E63+$F63,$E63+$G63),IF($J63&lt;IF($E63+$F63&lt;$E63+$G63,$E63+$F63,$E63+$G63),$J63-IF($E63+$F63&lt;$E63+$G63,$E63+$F63,$E63+$G63),"")))))</f>
        <v/>
      </c>
      <c r="P63" s="274" t="str">
        <f>IF(AND(IF($K63="",IF($E63+$F63&gt;$E63+$G63,$E63+$F63,$E63+$G63),"XXX")&lt;=IF($E63+$F63&gt;$E63+$G63,$E63+$F63,$E63+$G63),IF($K63="",IF($E63+$F63&gt;$E63+$G63,$E63+$F63,$E63+$G63),"XXX")&gt;=IF($E63+$F63&lt;$E63+$G63,$E63+$F63,$E63+$G63)),"",IF(OR($K63=Translation!$C$50,$K63=Translation!$D$50),"",IF(OR($K63=Translation!$C$51,$K63=Translation!$D$51),Translation!$K$5,IF($K63&gt;IF($E63+$F63&gt;$E63+$G63,$E63+$F63,$E63+$G63),$K63-IF($E63+$F63&gt;$E63+$G63,$E63+$F63,$E63+$G63),IF($K63&lt;IF($E63+$F63&lt;$E63+$G63,$E63+$F63,$E63+$G63),$K63-IF($E63+$F63&lt;$E63+$G63,$E63+$F63,$E63+$G63),"")))))</f>
        <v/>
      </c>
      <c r="Q63" s="274" t="str">
        <f>IF(AND(IF($L63="",IF($E63+$F63&gt;$E63+$G63,$E63+$F63,$E63+$G63),"XXX")&lt;=IF($E63+$F63&gt;$E63+$G63,$E63+$F63,$E63+$G63),IF($L63="",IF($E63+$F63&gt;$E63+$G63,$E63+$F63,$E63+$G63),"XXX")&gt;=IF($E63+$F63&lt;$E63+$G63,$E63+$F63,$E63+$G63)),"",IF(OR($L63=Translation!$C$50,$L63=Translation!$D$50),"",IF(OR($L63=Translation!$C$51,$L63=Translation!$D$51),Translation!$K$5,IF($L63&gt;IF($E63+$F63&gt;$E63+$G63,$E63+$F63,$E63+$G63),$L63-IF($E63+$F63&gt;$E63+$G63,$E63+$F63,$E63+$G63),IF($L63&lt;IF($E63+$F63&lt;$E63+$G63,$E63+$F63,$E63+$G63),$L63-IF($E63+$F63&lt;$E63+$G63,$E63+$F63,$E63+$G63),"")))))</f>
        <v/>
      </c>
      <c r="R63" s="274" t="str">
        <f>IF(AND(IF($M63="",IF($E63+$F63&gt;$E63+$G63,$E63+$F63,$E63+$G63),"XXX")&lt;=IF($E63+$F63&gt;$E63+$G63,$E63+$F63,$E63+$G63),IF($M63="",IF($E63+$F63&gt;$E63+$G63,$E63+$F63,$E63+$G63),"XXX")&gt;=IF($E63+$F63&lt;$E63+$G63,$E63+$F63,$E63+$G63)),"",IF(OR($M63=Translation!$C$50,$M63=Translation!$D$50),"",IF(OR($M63=Translation!$C$51,$M63=Translation!$D$51),Translation!$K$5,IF($M63&gt;IF($E63+$F63&gt;$E63+$G63,$E63+$F63,$E63+$G63),$M63-IF($E63+$F63&gt;$E63+$G63,$E63+$F63,$E63+$G63),IF($M63&lt;IF($E63+$F63&lt;$E63+$G63,$E63+$F63,$E63+$G63),$M63-IF($E63+$F63&lt;$E63+$G63,$E63+$F63,$E63+$G63),"")))))</f>
        <v/>
      </c>
      <c r="S63" s="275"/>
      <c r="T63" s="23" t="str">
        <f t="shared" si="0"/>
        <v/>
      </c>
      <c r="U63" s="24" t="str">
        <f t="shared" si="5"/>
        <v/>
      </c>
      <c r="V63" s="261"/>
      <c r="W63" s="276"/>
      <c r="X63" s="277"/>
      <c r="Y63" s="264" t="str">
        <f>IF(AND(IF($W63="",IF($E63+$F63&gt;$E63+$G63,$E63+$F63,$E63+$G63),"XXX")&lt;=IF($E63+$F63&gt;$E63+$G63,$E63+$F63,$E63+$G63),IF($W63="",IF($E63+$F63&gt;$E63+$G63,$E63+$F63,$E63+$G63),"XXX")&gt;=IF($E63+$F63&lt;$E63+$G63,$E63+$F63,$E63+$G63)),"",IF(OR($W63=Translation!$C$50,$W63=Translation!$D$50),"",IF(OR($W63=Translation!$C$51,$W63=Translation!$D$51),Translation!$K$5,IF($W63&gt;IF($E63+$F63&gt;$E63+$G63,$E63+$F63,$E63+$G63),$W63-IF($E63+$F63&gt;$E63+$G63,$E63+$F63,$E63+$G63),IF($W63&lt;IF($E63+$F63&lt;$E63+$G63,$E63+$F63,$E63+$G63),$W63-IF($E63+$F63&lt;$E63+$G63,$E63+$F63,$E63+$G63),"")))))</f>
        <v/>
      </c>
      <c r="Z63" s="265" t="str">
        <f>IF(AND(IF($X63="",IF($E63+$F63&gt;$E63+$G63,$E63+$F63,$E63+$G63),"XXX")&lt;=IF($E63+$F63&gt;$E63+$G63,$E63+$F63,$E63+$G63),IF($X63="",IF($E63+$F63&gt;$E63+$G63,$E63+$F63,$E63+$G63),"XXX")&gt;=IF($E63+$F63&lt;$E63+$G63,$E63+$F63,$E63+$G63)),"",IF(OR($X63=Translation!$C$50,$X63=Translation!$D$50),"",IF(OR($X63=Translation!$C$51,$X63=Translation!$D$51),Translation!$K$5,IF($X63&gt;IF($E63+$F63&gt;$E63+$G63,$E63+$F63,$E63+$G63),$X63-IF($E63+$F63&gt;$E63+$G63,$E63+$F63,$E63+$G63),IF($X63&lt;IF($E63+$F63&lt;$E63+$G63,$E63+$F63,$E63+$G63),$X63-IF($E63+$F63&lt;$E63+$G63,$E63+$F63,$E63+$G63),"")))))</f>
        <v/>
      </c>
      <c r="AA63" s="278" t="str">
        <f>IF(ISBLANK(Report!AI63),"",AI63)</f>
        <v/>
      </c>
      <c r="AB63" s="25" t="str">
        <f t="shared" si="4"/>
        <v/>
      </c>
      <c r="AC63" s="26" t="str">
        <f t="shared" si="2"/>
        <v/>
      </c>
      <c r="AE63" s="45"/>
      <c r="AF63" s="177">
        <v>62</v>
      </c>
      <c r="AG63" s="177" t="str">
        <f t="shared" si="3"/>
        <v/>
      </c>
      <c r="AI63" s="16"/>
      <c r="AJ63" s="189"/>
    </row>
    <row r="64" spans="1:36" s="177" customFormat="1" ht="17.399999999999999" x14ac:dyDescent="0.3">
      <c r="A64" s="188"/>
      <c r="B64" s="196"/>
      <c r="C64" s="267"/>
      <c r="D64" s="268"/>
      <c r="E64" s="269"/>
      <c r="F64" s="269"/>
      <c r="G64" s="269"/>
      <c r="H64" s="270" t="str">
        <f>IF(AND(I64&lt;&gt;"",I64&lt;&gt;"None"),VLOOKUP(I64,Translation!$N$4:$O$111,2,FALSE),"")</f>
        <v/>
      </c>
      <c r="I64" s="270"/>
      <c r="J64" s="269"/>
      <c r="K64" s="269"/>
      <c r="L64" s="269"/>
      <c r="M64" s="271"/>
      <c r="N64" s="272"/>
      <c r="O64" s="273" t="str">
        <f>IF(AND(IF($J64="",IF($E64+$F64&gt;$E64+$G64,$E64+$F64,$E64+$G64),"XXX")&lt;=IF($E64+$F64&gt;$E64+$G64,$E64+$F64,$E64+$G64),IF($J64="",IF($E64+$F64&gt;$E64+$G64,$E64+$F64,$E64+$G64),"XXX")&gt;=IF($E64+$F64&lt;$E64+$G64,$E64+$F64,$E64+$G64)),"",IF(OR($J64=Translation!$C$50,$J64=Translation!$D$50),"",IF(OR($J64=Translation!$C$51,$J64=Translation!$D$51),Translation!$K$5,IF($J64&gt;IF($E64+$F64&gt;$E64+$G64,$E64+$F64,$E64+$G64),$J64-IF($E64+$F64&gt;$E64+$G64,$E64+$F64,$E64+$G64),IF($J64&lt;IF($E64+$F64&lt;$E64+$G64,$E64+$F64,$E64+$G64),$J64-IF($E64+$F64&lt;$E64+$G64,$E64+$F64,$E64+$G64),"")))))</f>
        <v/>
      </c>
      <c r="P64" s="274" t="str">
        <f>IF(AND(IF($K64="",IF($E64+$F64&gt;$E64+$G64,$E64+$F64,$E64+$G64),"XXX")&lt;=IF($E64+$F64&gt;$E64+$G64,$E64+$F64,$E64+$G64),IF($K64="",IF($E64+$F64&gt;$E64+$G64,$E64+$F64,$E64+$G64),"XXX")&gt;=IF($E64+$F64&lt;$E64+$G64,$E64+$F64,$E64+$G64)),"",IF(OR($K64=Translation!$C$50,$K64=Translation!$D$50),"",IF(OR($K64=Translation!$C$51,$K64=Translation!$D$51),Translation!$K$5,IF($K64&gt;IF($E64+$F64&gt;$E64+$G64,$E64+$F64,$E64+$G64),$K64-IF($E64+$F64&gt;$E64+$G64,$E64+$F64,$E64+$G64),IF($K64&lt;IF($E64+$F64&lt;$E64+$G64,$E64+$F64,$E64+$G64),$K64-IF($E64+$F64&lt;$E64+$G64,$E64+$F64,$E64+$G64),"")))))</f>
        <v/>
      </c>
      <c r="Q64" s="274" t="str">
        <f>IF(AND(IF($L64="",IF($E64+$F64&gt;$E64+$G64,$E64+$F64,$E64+$G64),"XXX")&lt;=IF($E64+$F64&gt;$E64+$G64,$E64+$F64,$E64+$G64),IF($L64="",IF($E64+$F64&gt;$E64+$G64,$E64+$F64,$E64+$G64),"XXX")&gt;=IF($E64+$F64&lt;$E64+$G64,$E64+$F64,$E64+$G64)),"",IF(OR($L64=Translation!$C$50,$L64=Translation!$D$50),"",IF(OR($L64=Translation!$C$51,$L64=Translation!$D$51),Translation!$K$5,IF($L64&gt;IF($E64+$F64&gt;$E64+$G64,$E64+$F64,$E64+$G64),$L64-IF($E64+$F64&gt;$E64+$G64,$E64+$F64,$E64+$G64),IF($L64&lt;IF($E64+$F64&lt;$E64+$G64,$E64+$F64,$E64+$G64),$L64-IF($E64+$F64&lt;$E64+$G64,$E64+$F64,$E64+$G64),"")))))</f>
        <v/>
      </c>
      <c r="R64" s="274" t="str">
        <f>IF(AND(IF($M64="",IF($E64+$F64&gt;$E64+$G64,$E64+$F64,$E64+$G64),"XXX")&lt;=IF($E64+$F64&gt;$E64+$G64,$E64+$F64,$E64+$G64),IF($M64="",IF($E64+$F64&gt;$E64+$G64,$E64+$F64,$E64+$G64),"XXX")&gt;=IF($E64+$F64&lt;$E64+$G64,$E64+$F64,$E64+$G64)),"",IF(OR($M64=Translation!$C$50,$M64=Translation!$D$50),"",IF(OR($M64=Translation!$C$51,$M64=Translation!$D$51),Translation!$K$5,IF($M64&gt;IF($E64+$F64&gt;$E64+$G64,$E64+$F64,$E64+$G64),$M64-IF($E64+$F64&gt;$E64+$G64,$E64+$F64,$E64+$G64),IF($M64&lt;IF($E64+$F64&lt;$E64+$G64,$E64+$F64,$E64+$G64),$M64-IF($E64+$F64&lt;$E64+$G64,$E64+$F64,$E64+$G64),"")))))</f>
        <v/>
      </c>
      <c r="S64" s="275"/>
      <c r="T64" s="23" t="str">
        <f t="shared" si="0"/>
        <v/>
      </c>
      <c r="U64" s="24" t="str">
        <f t="shared" si="5"/>
        <v/>
      </c>
      <c r="V64" s="261"/>
      <c r="W64" s="276"/>
      <c r="X64" s="277"/>
      <c r="Y64" s="264" t="str">
        <f>IF(AND(IF($W64="",IF($E64+$F64&gt;$E64+$G64,$E64+$F64,$E64+$G64),"XXX")&lt;=IF($E64+$F64&gt;$E64+$G64,$E64+$F64,$E64+$G64),IF($W64="",IF($E64+$F64&gt;$E64+$G64,$E64+$F64,$E64+$G64),"XXX")&gt;=IF($E64+$F64&lt;$E64+$G64,$E64+$F64,$E64+$G64)),"",IF(OR($W64=Translation!$C$50,$W64=Translation!$D$50),"",IF(OR($W64=Translation!$C$51,$W64=Translation!$D$51),Translation!$K$5,IF($W64&gt;IF($E64+$F64&gt;$E64+$G64,$E64+$F64,$E64+$G64),$W64-IF($E64+$F64&gt;$E64+$G64,$E64+$F64,$E64+$G64),IF($W64&lt;IF($E64+$F64&lt;$E64+$G64,$E64+$F64,$E64+$G64),$W64-IF($E64+$F64&lt;$E64+$G64,$E64+$F64,$E64+$G64),"")))))</f>
        <v/>
      </c>
      <c r="Z64" s="265" t="str">
        <f>IF(AND(IF($X64="",IF($E64+$F64&gt;$E64+$G64,$E64+$F64,$E64+$G64),"XXX")&lt;=IF($E64+$F64&gt;$E64+$G64,$E64+$F64,$E64+$G64),IF($X64="",IF($E64+$F64&gt;$E64+$G64,$E64+$F64,$E64+$G64),"XXX")&gt;=IF($E64+$F64&lt;$E64+$G64,$E64+$F64,$E64+$G64)),"",IF(OR($X64=Translation!$C$50,$X64=Translation!$D$50),"",IF(OR($X64=Translation!$C$51,$X64=Translation!$D$51),Translation!$K$5,IF($X64&gt;IF($E64+$F64&gt;$E64+$G64,$E64+$F64,$E64+$G64),$X64-IF($E64+$F64&gt;$E64+$G64,$E64+$F64,$E64+$G64),IF($X64&lt;IF($E64+$F64&lt;$E64+$G64,$E64+$F64,$E64+$G64),$X64-IF($E64+$F64&lt;$E64+$G64,$E64+$F64,$E64+$G64),"")))))</f>
        <v/>
      </c>
      <c r="AA64" s="278" t="str">
        <f>IF(ISBLANK(Report!AI64),"",AI64)</f>
        <v/>
      </c>
      <c r="AB64" s="25" t="str">
        <f t="shared" si="4"/>
        <v/>
      </c>
      <c r="AC64" s="26" t="str">
        <f t="shared" si="2"/>
        <v/>
      </c>
      <c r="AE64" s="45"/>
      <c r="AF64" s="15">
        <v>63</v>
      </c>
      <c r="AG64" s="177" t="str">
        <f t="shared" si="3"/>
        <v/>
      </c>
      <c r="AI64" s="16"/>
      <c r="AJ64" s="189"/>
    </row>
    <row r="65" spans="1:36" s="177" customFormat="1" ht="17.399999999999999" x14ac:dyDescent="0.3">
      <c r="A65" s="188"/>
      <c r="B65" s="196"/>
      <c r="C65" s="267"/>
      <c r="D65" s="268"/>
      <c r="E65" s="269"/>
      <c r="F65" s="269"/>
      <c r="G65" s="269"/>
      <c r="H65" s="270" t="str">
        <f>IF(AND(I65&lt;&gt;"",I65&lt;&gt;"None"),VLOOKUP(I65,Translation!$N$4:$O$111,2,FALSE),"")</f>
        <v/>
      </c>
      <c r="I65" s="270"/>
      <c r="J65" s="269"/>
      <c r="K65" s="269"/>
      <c r="L65" s="269"/>
      <c r="M65" s="271"/>
      <c r="N65" s="272"/>
      <c r="O65" s="273" t="str">
        <f>IF(AND(IF($J65="",IF($E65+$F65&gt;$E65+$G65,$E65+$F65,$E65+$G65),"XXX")&lt;=IF($E65+$F65&gt;$E65+$G65,$E65+$F65,$E65+$G65),IF($J65="",IF($E65+$F65&gt;$E65+$G65,$E65+$F65,$E65+$G65),"XXX")&gt;=IF($E65+$F65&lt;$E65+$G65,$E65+$F65,$E65+$G65)),"",IF(OR($J65=Translation!$C$50,$J65=Translation!$D$50),"",IF(OR($J65=Translation!$C$51,$J65=Translation!$D$51),Translation!$K$5,IF($J65&gt;IF($E65+$F65&gt;$E65+$G65,$E65+$F65,$E65+$G65),$J65-IF($E65+$F65&gt;$E65+$G65,$E65+$F65,$E65+$G65),IF($J65&lt;IF($E65+$F65&lt;$E65+$G65,$E65+$F65,$E65+$G65),$J65-IF($E65+$F65&lt;$E65+$G65,$E65+$F65,$E65+$G65),"")))))</f>
        <v/>
      </c>
      <c r="P65" s="274" t="str">
        <f>IF(AND(IF($K65="",IF($E65+$F65&gt;$E65+$G65,$E65+$F65,$E65+$G65),"XXX")&lt;=IF($E65+$F65&gt;$E65+$G65,$E65+$F65,$E65+$G65),IF($K65="",IF($E65+$F65&gt;$E65+$G65,$E65+$F65,$E65+$G65),"XXX")&gt;=IF($E65+$F65&lt;$E65+$G65,$E65+$F65,$E65+$G65)),"",IF(OR($K65=Translation!$C$50,$K65=Translation!$D$50),"",IF(OR($K65=Translation!$C$51,$K65=Translation!$D$51),Translation!$K$5,IF($K65&gt;IF($E65+$F65&gt;$E65+$G65,$E65+$F65,$E65+$G65),$K65-IF($E65+$F65&gt;$E65+$G65,$E65+$F65,$E65+$G65),IF($K65&lt;IF($E65+$F65&lt;$E65+$G65,$E65+$F65,$E65+$G65),$K65-IF($E65+$F65&lt;$E65+$G65,$E65+$F65,$E65+$G65),"")))))</f>
        <v/>
      </c>
      <c r="Q65" s="274" t="str">
        <f>IF(AND(IF($L65="",IF($E65+$F65&gt;$E65+$G65,$E65+$F65,$E65+$G65),"XXX")&lt;=IF($E65+$F65&gt;$E65+$G65,$E65+$F65,$E65+$G65),IF($L65="",IF($E65+$F65&gt;$E65+$G65,$E65+$F65,$E65+$G65),"XXX")&gt;=IF($E65+$F65&lt;$E65+$G65,$E65+$F65,$E65+$G65)),"",IF(OR($L65=Translation!$C$50,$L65=Translation!$D$50),"",IF(OR($L65=Translation!$C$51,$L65=Translation!$D$51),Translation!$K$5,IF($L65&gt;IF($E65+$F65&gt;$E65+$G65,$E65+$F65,$E65+$G65),$L65-IF($E65+$F65&gt;$E65+$G65,$E65+$F65,$E65+$G65),IF($L65&lt;IF($E65+$F65&lt;$E65+$G65,$E65+$F65,$E65+$G65),$L65-IF($E65+$F65&lt;$E65+$G65,$E65+$F65,$E65+$G65),"")))))</f>
        <v/>
      </c>
      <c r="R65" s="274" t="str">
        <f>IF(AND(IF($M65="",IF($E65+$F65&gt;$E65+$G65,$E65+$F65,$E65+$G65),"XXX")&lt;=IF($E65+$F65&gt;$E65+$G65,$E65+$F65,$E65+$G65),IF($M65="",IF($E65+$F65&gt;$E65+$G65,$E65+$F65,$E65+$G65),"XXX")&gt;=IF($E65+$F65&lt;$E65+$G65,$E65+$F65,$E65+$G65)),"",IF(OR($M65=Translation!$C$50,$M65=Translation!$D$50),"",IF(OR($M65=Translation!$C$51,$M65=Translation!$D$51),Translation!$K$5,IF($M65&gt;IF($E65+$F65&gt;$E65+$G65,$E65+$F65,$E65+$G65),$M65-IF($E65+$F65&gt;$E65+$G65,$E65+$F65,$E65+$G65),IF($M65&lt;IF($E65+$F65&lt;$E65+$G65,$E65+$F65,$E65+$G65),$M65-IF($E65+$F65&lt;$E65+$G65,$E65+$F65,$E65+$G65),"")))))</f>
        <v/>
      </c>
      <c r="S65" s="275"/>
      <c r="T65" s="23" t="str">
        <f t="shared" si="0"/>
        <v/>
      </c>
      <c r="U65" s="24" t="str">
        <f t="shared" si="5"/>
        <v/>
      </c>
      <c r="V65" s="261"/>
      <c r="W65" s="276"/>
      <c r="X65" s="277"/>
      <c r="Y65" s="264" t="str">
        <f>IF(AND(IF($W65="",IF($E65+$F65&gt;$E65+$G65,$E65+$F65,$E65+$G65),"XXX")&lt;=IF($E65+$F65&gt;$E65+$G65,$E65+$F65,$E65+$G65),IF($W65="",IF($E65+$F65&gt;$E65+$G65,$E65+$F65,$E65+$G65),"XXX")&gt;=IF($E65+$F65&lt;$E65+$G65,$E65+$F65,$E65+$G65)),"",IF(OR($W65=Translation!$C$50,$W65=Translation!$D$50),"",IF(OR($W65=Translation!$C$51,$W65=Translation!$D$51),Translation!$K$5,IF($W65&gt;IF($E65+$F65&gt;$E65+$G65,$E65+$F65,$E65+$G65),$W65-IF($E65+$F65&gt;$E65+$G65,$E65+$F65,$E65+$G65),IF($W65&lt;IF($E65+$F65&lt;$E65+$G65,$E65+$F65,$E65+$G65),$W65-IF($E65+$F65&lt;$E65+$G65,$E65+$F65,$E65+$G65),"")))))</f>
        <v/>
      </c>
      <c r="Z65" s="265" t="str">
        <f>IF(AND(IF($X65="",IF($E65+$F65&gt;$E65+$G65,$E65+$F65,$E65+$G65),"XXX")&lt;=IF($E65+$F65&gt;$E65+$G65,$E65+$F65,$E65+$G65),IF($X65="",IF($E65+$F65&gt;$E65+$G65,$E65+$F65,$E65+$G65),"XXX")&gt;=IF($E65+$F65&lt;$E65+$G65,$E65+$F65,$E65+$G65)),"",IF(OR($X65=Translation!$C$50,$X65=Translation!$D$50),"",IF(OR($X65=Translation!$C$51,$X65=Translation!$D$51),Translation!$K$5,IF($X65&gt;IF($E65+$F65&gt;$E65+$G65,$E65+$F65,$E65+$G65),$X65-IF($E65+$F65&gt;$E65+$G65,$E65+$F65,$E65+$G65),IF($X65&lt;IF($E65+$F65&lt;$E65+$G65,$E65+$F65,$E65+$G65),$X65-IF($E65+$F65&lt;$E65+$G65,$E65+$F65,$E65+$G65),"")))))</f>
        <v/>
      </c>
      <c r="AA65" s="278" t="str">
        <f>IF(ISBLANK(Report!AI65),"",AI65)</f>
        <v/>
      </c>
      <c r="AB65" s="25" t="str">
        <f t="shared" si="4"/>
        <v/>
      </c>
      <c r="AC65" s="26" t="str">
        <f t="shared" si="2"/>
        <v/>
      </c>
      <c r="AE65" s="45"/>
      <c r="AF65" s="177">
        <v>64</v>
      </c>
      <c r="AG65" s="177" t="str">
        <f t="shared" si="3"/>
        <v/>
      </c>
      <c r="AI65" s="16"/>
      <c r="AJ65" s="189"/>
    </row>
    <row r="66" spans="1:36" s="177" customFormat="1" ht="17.399999999999999" x14ac:dyDescent="0.3">
      <c r="A66" s="188"/>
      <c r="B66" s="196"/>
      <c r="C66" s="267"/>
      <c r="D66" s="268"/>
      <c r="E66" s="269"/>
      <c r="F66" s="269"/>
      <c r="G66" s="269"/>
      <c r="H66" s="270" t="str">
        <f>IF(AND(I66&lt;&gt;"",I66&lt;&gt;"None"),VLOOKUP(I66,Translation!$N$4:$O$111,2,FALSE),"")</f>
        <v/>
      </c>
      <c r="I66" s="270"/>
      <c r="J66" s="269"/>
      <c r="K66" s="269"/>
      <c r="L66" s="269"/>
      <c r="M66" s="271"/>
      <c r="N66" s="272"/>
      <c r="O66" s="273" t="str">
        <f>IF(AND(IF($J66="",IF($E66+$F66&gt;$E66+$G66,$E66+$F66,$E66+$G66),"XXX")&lt;=IF($E66+$F66&gt;$E66+$G66,$E66+$F66,$E66+$G66),IF($J66="",IF($E66+$F66&gt;$E66+$G66,$E66+$F66,$E66+$G66),"XXX")&gt;=IF($E66+$F66&lt;$E66+$G66,$E66+$F66,$E66+$G66)),"",IF(OR($J66=Translation!$C$50,$J66=Translation!$D$50),"",IF(OR($J66=Translation!$C$51,$J66=Translation!$D$51),Translation!$K$5,IF($J66&gt;IF($E66+$F66&gt;$E66+$G66,$E66+$F66,$E66+$G66),$J66-IF($E66+$F66&gt;$E66+$G66,$E66+$F66,$E66+$G66),IF($J66&lt;IF($E66+$F66&lt;$E66+$G66,$E66+$F66,$E66+$G66),$J66-IF($E66+$F66&lt;$E66+$G66,$E66+$F66,$E66+$G66),"")))))</f>
        <v/>
      </c>
      <c r="P66" s="274" t="str">
        <f>IF(AND(IF($K66="",IF($E66+$F66&gt;$E66+$G66,$E66+$F66,$E66+$G66),"XXX")&lt;=IF($E66+$F66&gt;$E66+$G66,$E66+$F66,$E66+$G66),IF($K66="",IF($E66+$F66&gt;$E66+$G66,$E66+$F66,$E66+$G66),"XXX")&gt;=IF($E66+$F66&lt;$E66+$G66,$E66+$F66,$E66+$G66)),"",IF(OR($K66=Translation!$C$50,$K66=Translation!$D$50),"",IF(OR($K66=Translation!$C$51,$K66=Translation!$D$51),Translation!$K$5,IF($K66&gt;IF($E66+$F66&gt;$E66+$G66,$E66+$F66,$E66+$G66),$K66-IF($E66+$F66&gt;$E66+$G66,$E66+$F66,$E66+$G66),IF($K66&lt;IF($E66+$F66&lt;$E66+$G66,$E66+$F66,$E66+$G66),$K66-IF($E66+$F66&lt;$E66+$G66,$E66+$F66,$E66+$G66),"")))))</f>
        <v/>
      </c>
      <c r="Q66" s="274" t="str">
        <f>IF(AND(IF($L66="",IF($E66+$F66&gt;$E66+$G66,$E66+$F66,$E66+$G66),"XXX")&lt;=IF($E66+$F66&gt;$E66+$G66,$E66+$F66,$E66+$G66),IF($L66="",IF($E66+$F66&gt;$E66+$G66,$E66+$F66,$E66+$G66),"XXX")&gt;=IF($E66+$F66&lt;$E66+$G66,$E66+$F66,$E66+$G66)),"",IF(OR($L66=Translation!$C$50,$L66=Translation!$D$50),"",IF(OR($L66=Translation!$C$51,$L66=Translation!$D$51),Translation!$K$5,IF($L66&gt;IF($E66+$F66&gt;$E66+$G66,$E66+$F66,$E66+$G66),$L66-IF($E66+$F66&gt;$E66+$G66,$E66+$F66,$E66+$G66),IF($L66&lt;IF($E66+$F66&lt;$E66+$G66,$E66+$F66,$E66+$G66),$L66-IF($E66+$F66&lt;$E66+$G66,$E66+$F66,$E66+$G66),"")))))</f>
        <v/>
      </c>
      <c r="R66" s="274" t="str">
        <f>IF(AND(IF($M66="",IF($E66+$F66&gt;$E66+$G66,$E66+$F66,$E66+$G66),"XXX")&lt;=IF($E66+$F66&gt;$E66+$G66,$E66+$F66,$E66+$G66),IF($M66="",IF($E66+$F66&gt;$E66+$G66,$E66+$F66,$E66+$G66),"XXX")&gt;=IF($E66+$F66&lt;$E66+$G66,$E66+$F66,$E66+$G66)),"",IF(OR($M66=Translation!$C$50,$M66=Translation!$D$50),"",IF(OR($M66=Translation!$C$51,$M66=Translation!$D$51),Translation!$K$5,IF($M66&gt;IF($E66+$F66&gt;$E66+$G66,$E66+$F66,$E66+$G66),$M66-IF($E66+$F66&gt;$E66+$G66,$E66+$F66,$E66+$G66),IF($M66&lt;IF($E66+$F66&lt;$E66+$G66,$E66+$F66,$E66+$G66),$M66-IF($E66+$F66&lt;$E66+$G66,$E66+$F66,$E66+$G66),"")))))</f>
        <v/>
      </c>
      <c r="S66" s="275"/>
      <c r="T66" s="23" t="str">
        <f t="shared" si="0"/>
        <v/>
      </c>
      <c r="U66" s="24" t="str">
        <f t="shared" si="5"/>
        <v/>
      </c>
      <c r="V66" s="261"/>
      <c r="W66" s="276"/>
      <c r="X66" s="277"/>
      <c r="Y66" s="264" t="str">
        <f>IF(AND(IF($W66="",IF($E66+$F66&gt;$E66+$G66,$E66+$F66,$E66+$G66),"XXX")&lt;=IF($E66+$F66&gt;$E66+$G66,$E66+$F66,$E66+$G66),IF($W66="",IF($E66+$F66&gt;$E66+$G66,$E66+$F66,$E66+$G66),"XXX")&gt;=IF($E66+$F66&lt;$E66+$G66,$E66+$F66,$E66+$G66)),"",IF(OR($W66=Translation!$C$50,$W66=Translation!$D$50),"",IF(OR($W66=Translation!$C$51,$W66=Translation!$D$51),Translation!$K$5,IF($W66&gt;IF($E66+$F66&gt;$E66+$G66,$E66+$F66,$E66+$G66),$W66-IF($E66+$F66&gt;$E66+$G66,$E66+$F66,$E66+$G66),IF($W66&lt;IF($E66+$F66&lt;$E66+$G66,$E66+$F66,$E66+$G66),$W66-IF($E66+$F66&lt;$E66+$G66,$E66+$F66,$E66+$G66),"")))))</f>
        <v/>
      </c>
      <c r="Z66" s="265" t="str">
        <f>IF(AND(IF($X66="",IF($E66+$F66&gt;$E66+$G66,$E66+$F66,$E66+$G66),"XXX")&lt;=IF($E66+$F66&gt;$E66+$G66,$E66+$F66,$E66+$G66),IF($X66="",IF($E66+$F66&gt;$E66+$G66,$E66+$F66,$E66+$G66),"XXX")&gt;=IF($E66+$F66&lt;$E66+$G66,$E66+$F66,$E66+$G66)),"",IF(OR($X66=Translation!$C$50,$X66=Translation!$D$50),"",IF(OR($X66=Translation!$C$51,$X66=Translation!$D$51),Translation!$K$5,IF($X66&gt;IF($E66+$F66&gt;$E66+$G66,$E66+$F66,$E66+$G66),$X66-IF($E66+$F66&gt;$E66+$G66,$E66+$F66,$E66+$G66),IF($X66&lt;IF($E66+$F66&lt;$E66+$G66,$E66+$F66,$E66+$G66),$X66-IF($E66+$F66&lt;$E66+$G66,$E66+$F66,$E66+$G66),"")))))</f>
        <v/>
      </c>
      <c r="AA66" s="278" t="str">
        <f>IF(ISBLANK(Report!AI66),"",AI66)</f>
        <v/>
      </c>
      <c r="AB66" s="25" t="str">
        <f t="shared" si="4"/>
        <v/>
      </c>
      <c r="AC66" s="26" t="str">
        <f t="shared" si="2"/>
        <v/>
      </c>
      <c r="AE66" s="45"/>
      <c r="AF66" s="15">
        <v>65</v>
      </c>
      <c r="AG66" s="177" t="str">
        <f t="shared" si="3"/>
        <v/>
      </c>
      <c r="AI66" s="16"/>
      <c r="AJ66" s="189"/>
    </row>
    <row r="67" spans="1:36" s="177" customFormat="1" ht="17.399999999999999" x14ac:dyDescent="0.3">
      <c r="A67" s="188"/>
      <c r="B67" s="196"/>
      <c r="C67" s="267"/>
      <c r="D67" s="268"/>
      <c r="E67" s="269"/>
      <c r="F67" s="269"/>
      <c r="G67" s="269"/>
      <c r="H67" s="270" t="str">
        <f>IF(AND(I67&lt;&gt;"",I67&lt;&gt;"None"),VLOOKUP(I67,Translation!$N$4:$O$111,2,FALSE),"")</f>
        <v/>
      </c>
      <c r="I67" s="270"/>
      <c r="J67" s="269"/>
      <c r="K67" s="269"/>
      <c r="L67" s="269"/>
      <c r="M67" s="271"/>
      <c r="N67" s="272"/>
      <c r="O67" s="273" t="str">
        <f>IF(AND(IF($J67="",IF($E67+$F67&gt;$E67+$G67,$E67+$F67,$E67+$G67),"XXX")&lt;=IF($E67+$F67&gt;$E67+$G67,$E67+$F67,$E67+$G67),IF($J67="",IF($E67+$F67&gt;$E67+$G67,$E67+$F67,$E67+$G67),"XXX")&gt;=IF($E67+$F67&lt;$E67+$G67,$E67+$F67,$E67+$G67)),"",IF(OR($J67=Translation!$C$50,$J67=Translation!$D$50),"",IF(OR($J67=Translation!$C$51,$J67=Translation!$D$51),Translation!$K$5,IF($J67&gt;IF($E67+$F67&gt;$E67+$G67,$E67+$F67,$E67+$G67),$J67-IF($E67+$F67&gt;$E67+$G67,$E67+$F67,$E67+$G67),IF($J67&lt;IF($E67+$F67&lt;$E67+$G67,$E67+$F67,$E67+$G67),$J67-IF($E67+$F67&lt;$E67+$G67,$E67+$F67,$E67+$G67),"")))))</f>
        <v/>
      </c>
      <c r="P67" s="274" t="str">
        <f>IF(AND(IF($K67="",IF($E67+$F67&gt;$E67+$G67,$E67+$F67,$E67+$G67),"XXX")&lt;=IF($E67+$F67&gt;$E67+$G67,$E67+$F67,$E67+$G67),IF($K67="",IF($E67+$F67&gt;$E67+$G67,$E67+$F67,$E67+$G67),"XXX")&gt;=IF($E67+$F67&lt;$E67+$G67,$E67+$F67,$E67+$G67)),"",IF(OR($K67=Translation!$C$50,$K67=Translation!$D$50),"",IF(OR($K67=Translation!$C$51,$K67=Translation!$D$51),Translation!$K$5,IF($K67&gt;IF($E67+$F67&gt;$E67+$G67,$E67+$F67,$E67+$G67),$K67-IF($E67+$F67&gt;$E67+$G67,$E67+$F67,$E67+$G67),IF($K67&lt;IF($E67+$F67&lt;$E67+$G67,$E67+$F67,$E67+$G67),$K67-IF($E67+$F67&lt;$E67+$G67,$E67+$F67,$E67+$G67),"")))))</f>
        <v/>
      </c>
      <c r="Q67" s="274" t="str">
        <f>IF(AND(IF($L67="",IF($E67+$F67&gt;$E67+$G67,$E67+$F67,$E67+$G67),"XXX")&lt;=IF($E67+$F67&gt;$E67+$G67,$E67+$F67,$E67+$G67),IF($L67="",IF($E67+$F67&gt;$E67+$G67,$E67+$F67,$E67+$G67),"XXX")&gt;=IF($E67+$F67&lt;$E67+$G67,$E67+$F67,$E67+$G67)),"",IF(OR($L67=Translation!$C$50,$L67=Translation!$D$50),"",IF(OR($L67=Translation!$C$51,$L67=Translation!$D$51),Translation!$K$5,IF($L67&gt;IF($E67+$F67&gt;$E67+$G67,$E67+$F67,$E67+$G67),$L67-IF($E67+$F67&gt;$E67+$G67,$E67+$F67,$E67+$G67),IF($L67&lt;IF($E67+$F67&lt;$E67+$G67,$E67+$F67,$E67+$G67),$L67-IF($E67+$F67&lt;$E67+$G67,$E67+$F67,$E67+$G67),"")))))</f>
        <v/>
      </c>
      <c r="R67" s="274" t="str">
        <f>IF(AND(IF($M67="",IF($E67+$F67&gt;$E67+$G67,$E67+$F67,$E67+$G67),"XXX")&lt;=IF($E67+$F67&gt;$E67+$G67,$E67+$F67,$E67+$G67),IF($M67="",IF($E67+$F67&gt;$E67+$G67,$E67+$F67,$E67+$G67),"XXX")&gt;=IF($E67+$F67&lt;$E67+$G67,$E67+$F67,$E67+$G67)),"",IF(OR($M67=Translation!$C$50,$M67=Translation!$D$50),"",IF(OR($M67=Translation!$C$51,$M67=Translation!$D$51),Translation!$K$5,IF($M67&gt;IF($E67+$F67&gt;$E67+$G67,$E67+$F67,$E67+$G67),$M67-IF($E67+$F67&gt;$E67+$G67,$E67+$F67,$E67+$G67),IF($M67&lt;IF($E67+$F67&lt;$E67+$G67,$E67+$F67,$E67+$G67),$M67-IF($E67+$F67&lt;$E67+$G67,$E67+$F67,$E67+$G67),"")))))</f>
        <v/>
      </c>
      <c r="S67" s="275"/>
      <c r="T67" s="23" t="str">
        <f t="shared" si="0"/>
        <v/>
      </c>
      <c r="U67" s="24" t="str">
        <f t="shared" si="5"/>
        <v/>
      </c>
      <c r="V67" s="261"/>
      <c r="W67" s="276"/>
      <c r="X67" s="277"/>
      <c r="Y67" s="264" t="str">
        <f>IF(AND(IF($W67="",IF($E67+$F67&gt;$E67+$G67,$E67+$F67,$E67+$G67),"XXX")&lt;=IF($E67+$F67&gt;$E67+$G67,$E67+$F67,$E67+$G67),IF($W67="",IF($E67+$F67&gt;$E67+$G67,$E67+$F67,$E67+$G67),"XXX")&gt;=IF($E67+$F67&lt;$E67+$G67,$E67+$F67,$E67+$G67)),"",IF(OR($W67=Translation!$C$50,$W67=Translation!$D$50),"",IF(OR($W67=Translation!$C$51,$W67=Translation!$D$51),Translation!$K$5,IF($W67&gt;IF($E67+$F67&gt;$E67+$G67,$E67+$F67,$E67+$G67),$W67-IF($E67+$F67&gt;$E67+$G67,$E67+$F67,$E67+$G67),IF($W67&lt;IF($E67+$F67&lt;$E67+$G67,$E67+$F67,$E67+$G67),$W67-IF($E67+$F67&lt;$E67+$G67,$E67+$F67,$E67+$G67),"")))))</f>
        <v/>
      </c>
      <c r="Z67" s="265" t="str">
        <f>IF(AND(IF($X67="",IF($E67+$F67&gt;$E67+$G67,$E67+$F67,$E67+$G67),"XXX")&lt;=IF($E67+$F67&gt;$E67+$G67,$E67+$F67,$E67+$G67),IF($X67="",IF($E67+$F67&gt;$E67+$G67,$E67+$F67,$E67+$G67),"XXX")&gt;=IF($E67+$F67&lt;$E67+$G67,$E67+$F67,$E67+$G67)),"",IF(OR($X67=Translation!$C$50,$X67=Translation!$D$50),"",IF(OR($X67=Translation!$C$51,$X67=Translation!$D$51),Translation!$K$5,IF($X67&gt;IF($E67+$F67&gt;$E67+$G67,$E67+$F67,$E67+$G67),$X67-IF($E67+$F67&gt;$E67+$G67,$E67+$F67,$E67+$G67),IF($X67&lt;IF($E67+$F67&lt;$E67+$G67,$E67+$F67,$E67+$G67),$X67-IF($E67+$F67&lt;$E67+$G67,$E67+$F67,$E67+$G67),"")))))</f>
        <v/>
      </c>
      <c r="AA67" s="278" t="str">
        <f>IF(ISBLANK(Report!AI67),"",AI67)</f>
        <v/>
      </c>
      <c r="AB67" s="25" t="str">
        <f t="shared" si="4"/>
        <v/>
      </c>
      <c r="AC67" s="26" t="str">
        <f t="shared" si="2"/>
        <v/>
      </c>
      <c r="AE67" s="45"/>
      <c r="AF67" s="177">
        <v>66</v>
      </c>
      <c r="AG67" s="177" t="str">
        <f t="shared" si="3"/>
        <v/>
      </c>
      <c r="AI67" s="16"/>
      <c r="AJ67" s="189"/>
    </row>
    <row r="68" spans="1:36" s="177" customFormat="1" ht="17.399999999999999" x14ac:dyDescent="0.3">
      <c r="A68" s="188"/>
      <c r="B68" s="196"/>
      <c r="C68" s="267"/>
      <c r="D68" s="268"/>
      <c r="E68" s="269"/>
      <c r="F68" s="269"/>
      <c r="G68" s="269"/>
      <c r="H68" s="270" t="str">
        <f>IF(AND(I68&lt;&gt;"",I68&lt;&gt;"None"),VLOOKUP(I68,Translation!$N$4:$O$111,2,FALSE),"")</f>
        <v/>
      </c>
      <c r="I68" s="270"/>
      <c r="J68" s="269"/>
      <c r="K68" s="269"/>
      <c r="L68" s="269"/>
      <c r="M68" s="271"/>
      <c r="N68" s="272"/>
      <c r="O68" s="273" t="str">
        <f>IF(AND(IF($J68="",IF($E68+$F68&gt;$E68+$G68,$E68+$F68,$E68+$G68),"XXX")&lt;=IF($E68+$F68&gt;$E68+$G68,$E68+$F68,$E68+$G68),IF($J68="",IF($E68+$F68&gt;$E68+$G68,$E68+$F68,$E68+$G68),"XXX")&gt;=IF($E68+$F68&lt;$E68+$G68,$E68+$F68,$E68+$G68)),"",IF(OR($J68=Translation!$C$50,$J68=Translation!$D$50),"",IF(OR($J68=Translation!$C$51,$J68=Translation!$D$51),Translation!$K$5,IF($J68&gt;IF($E68+$F68&gt;$E68+$G68,$E68+$F68,$E68+$G68),$J68-IF($E68+$F68&gt;$E68+$G68,$E68+$F68,$E68+$G68),IF($J68&lt;IF($E68+$F68&lt;$E68+$G68,$E68+$F68,$E68+$G68),$J68-IF($E68+$F68&lt;$E68+$G68,$E68+$F68,$E68+$G68),"")))))</f>
        <v/>
      </c>
      <c r="P68" s="274" t="str">
        <f>IF(AND(IF($K68="",IF($E68+$F68&gt;$E68+$G68,$E68+$F68,$E68+$G68),"XXX")&lt;=IF($E68+$F68&gt;$E68+$G68,$E68+$F68,$E68+$G68),IF($K68="",IF($E68+$F68&gt;$E68+$G68,$E68+$F68,$E68+$G68),"XXX")&gt;=IF($E68+$F68&lt;$E68+$G68,$E68+$F68,$E68+$G68)),"",IF(OR($K68=Translation!$C$50,$K68=Translation!$D$50),"",IF(OR($K68=Translation!$C$51,$K68=Translation!$D$51),Translation!$K$5,IF($K68&gt;IF($E68+$F68&gt;$E68+$G68,$E68+$F68,$E68+$G68),$K68-IF($E68+$F68&gt;$E68+$G68,$E68+$F68,$E68+$G68),IF($K68&lt;IF($E68+$F68&lt;$E68+$G68,$E68+$F68,$E68+$G68),$K68-IF($E68+$F68&lt;$E68+$G68,$E68+$F68,$E68+$G68),"")))))</f>
        <v/>
      </c>
      <c r="Q68" s="274" t="str">
        <f>IF(AND(IF($L68="",IF($E68+$F68&gt;$E68+$G68,$E68+$F68,$E68+$G68),"XXX")&lt;=IF($E68+$F68&gt;$E68+$G68,$E68+$F68,$E68+$G68),IF($L68="",IF($E68+$F68&gt;$E68+$G68,$E68+$F68,$E68+$G68),"XXX")&gt;=IF($E68+$F68&lt;$E68+$G68,$E68+$F68,$E68+$G68)),"",IF(OR($L68=Translation!$C$50,$L68=Translation!$D$50),"",IF(OR($L68=Translation!$C$51,$L68=Translation!$D$51),Translation!$K$5,IF($L68&gt;IF($E68+$F68&gt;$E68+$G68,$E68+$F68,$E68+$G68),$L68-IF($E68+$F68&gt;$E68+$G68,$E68+$F68,$E68+$G68),IF($L68&lt;IF($E68+$F68&lt;$E68+$G68,$E68+$F68,$E68+$G68),$L68-IF($E68+$F68&lt;$E68+$G68,$E68+$F68,$E68+$G68),"")))))</f>
        <v/>
      </c>
      <c r="R68" s="274" t="str">
        <f>IF(AND(IF($M68="",IF($E68+$F68&gt;$E68+$G68,$E68+$F68,$E68+$G68),"XXX")&lt;=IF($E68+$F68&gt;$E68+$G68,$E68+$F68,$E68+$G68),IF($M68="",IF($E68+$F68&gt;$E68+$G68,$E68+$F68,$E68+$G68),"XXX")&gt;=IF($E68+$F68&lt;$E68+$G68,$E68+$F68,$E68+$G68)),"",IF(OR($M68=Translation!$C$50,$M68=Translation!$D$50),"",IF(OR($M68=Translation!$C$51,$M68=Translation!$D$51),Translation!$K$5,IF($M68&gt;IF($E68+$F68&gt;$E68+$G68,$E68+$F68,$E68+$G68),$M68-IF($E68+$F68&gt;$E68+$G68,$E68+$F68,$E68+$G68),IF($M68&lt;IF($E68+$F68&lt;$E68+$G68,$E68+$F68,$E68+$G68),$M68-IF($E68+$F68&lt;$E68+$G68,$E68+$F68,$E68+$G68),"")))))</f>
        <v/>
      </c>
      <c r="S68" s="275"/>
      <c r="T68" s="23" t="str">
        <f t="shared" si="0"/>
        <v/>
      </c>
      <c r="U68" s="24" t="str">
        <f t="shared" si="5"/>
        <v/>
      </c>
      <c r="V68" s="261"/>
      <c r="W68" s="276"/>
      <c r="X68" s="277"/>
      <c r="Y68" s="264" t="str">
        <f>IF(AND(IF($W68="",IF($E68+$F68&gt;$E68+$G68,$E68+$F68,$E68+$G68),"XXX")&lt;=IF($E68+$F68&gt;$E68+$G68,$E68+$F68,$E68+$G68),IF($W68="",IF($E68+$F68&gt;$E68+$G68,$E68+$F68,$E68+$G68),"XXX")&gt;=IF($E68+$F68&lt;$E68+$G68,$E68+$F68,$E68+$G68)),"",IF(OR($W68=Translation!$C$50,$W68=Translation!$D$50),"",IF(OR($W68=Translation!$C$51,$W68=Translation!$D$51),Translation!$K$5,IF($W68&gt;IF($E68+$F68&gt;$E68+$G68,$E68+$F68,$E68+$G68),$W68-IF($E68+$F68&gt;$E68+$G68,$E68+$F68,$E68+$G68),IF($W68&lt;IF($E68+$F68&lt;$E68+$G68,$E68+$F68,$E68+$G68),$W68-IF($E68+$F68&lt;$E68+$G68,$E68+$F68,$E68+$G68),"")))))</f>
        <v/>
      </c>
      <c r="Z68" s="265" t="str">
        <f>IF(AND(IF($X68="",IF($E68+$F68&gt;$E68+$G68,$E68+$F68,$E68+$G68),"XXX")&lt;=IF($E68+$F68&gt;$E68+$G68,$E68+$F68,$E68+$G68),IF($X68="",IF($E68+$F68&gt;$E68+$G68,$E68+$F68,$E68+$G68),"XXX")&gt;=IF($E68+$F68&lt;$E68+$G68,$E68+$F68,$E68+$G68)),"",IF(OR($X68=Translation!$C$50,$X68=Translation!$D$50),"",IF(OR($X68=Translation!$C$51,$X68=Translation!$D$51),Translation!$K$5,IF($X68&gt;IF($E68+$F68&gt;$E68+$G68,$E68+$F68,$E68+$G68),$X68-IF($E68+$F68&gt;$E68+$G68,$E68+$F68,$E68+$G68),IF($X68&lt;IF($E68+$F68&lt;$E68+$G68,$E68+$F68,$E68+$G68),$X68-IF($E68+$F68&lt;$E68+$G68,$E68+$F68,$E68+$G68),"")))))</f>
        <v/>
      </c>
      <c r="AA68" s="278" t="str">
        <f>IF(ISBLANK(Report!AI68),"",AI68)</f>
        <v/>
      </c>
      <c r="AB68" s="25" t="str">
        <f t="shared" si="4"/>
        <v/>
      </c>
      <c r="AC68" s="26" t="str">
        <f t="shared" si="2"/>
        <v/>
      </c>
      <c r="AE68" s="45"/>
      <c r="AF68" s="15">
        <v>67</v>
      </c>
      <c r="AG68" s="177" t="str">
        <f t="shared" si="3"/>
        <v/>
      </c>
      <c r="AI68" s="16"/>
      <c r="AJ68" s="189"/>
    </row>
    <row r="69" spans="1:36" s="177" customFormat="1" ht="17.399999999999999" x14ac:dyDescent="0.3">
      <c r="A69" s="188"/>
      <c r="B69" s="196"/>
      <c r="C69" s="267"/>
      <c r="D69" s="268"/>
      <c r="E69" s="269"/>
      <c r="F69" s="269"/>
      <c r="G69" s="269"/>
      <c r="H69" s="270" t="str">
        <f>IF(AND(I69&lt;&gt;"",I69&lt;&gt;"None"),VLOOKUP(I69,Translation!$N$4:$O$111,2,FALSE),"")</f>
        <v/>
      </c>
      <c r="I69" s="270"/>
      <c r="J69" s="269"/>
      <c r="K69" s="269"/>
      <c r="L69" s="269"/>
      <c r="M69" s="271"/>
      <c r="N69" s="272"/>
      <c r="O69" s="273" t="str">
        <f>IF(AND(IF($J69="",IF($E69+$F69&gt;$E69+$G69,$E69+$F69,$E69+$G69),"XXX")&lt;=IF($E69+$F69&gt;$E69+$G69,$E69+$F69,$E69+$G69),IF($J69="",IF($E69+$F69&gt;$E69+$G69,$E69+$F69,$E69+$G69),"XXX")&gt;=IF($E69+$F69&lt;$E69+$G69,$E69+$F69,$E69+$G69)),"",IF(OR($J69=Translation!$C$50,$J69=Translation!$D$50),"",IF(OR($J69=Translation!$C$51,$J69=Translation!$D$51),Translation!$K$5,IF($J69&gt;IF($E69+$F69&gt;$E69+$G69,$E69+$F69,$E69+$G69),$J69-IF($E69+$F69&gt;$E69+$G69,$E69+$F69,$E69+$G69),IF($J69&lt;IF($E69+$F69&lt;$E69+$G69,$E69+$F69,$E69+$G69),$J69-IF($E69+$F69&lt;$E69+$G69,$E69+$F69,$E69+$G69),"")))))</f>
        <v/>
      </c>
      <c r="P69" s="274" t="str">
        <f>IF(AND(IF($K69="",IF($E69+$F69&gt;$E69+$G69,$E69+$F69,$E69+$G69),"XXX")&lt;=IF($E69+$F69&gt;$E69+$G69,$E69+$F69,$E69+$G69),IF($K69="",IF($E69+$F69&gt;$E69+$G69,$E69+$F69,$E69+$G69),"XXX")&gt;=IF($E69+$F69&lt;$E69+$G69,$E69+$F69,$E69+$G69)),"",IF(OR($K69=Translation!$C$50,$K69=Translation!$D$50),"",IF(OR($K69=Translation!$C$51,$K69=Translation!$D$51),Translation!$K$5,IF($K69&gt;IF($E69+$F69&gt;$E69+$G69,$E69+$F69,$E69+$G69),$K69-IF($E69+$F69&gt;$E69+$G69,$E69+$F69,$E69+$G69),IF($K69&lt;IF($E69+$F69&lt;$E69+$G69,$E69+$F69,$E69+$G69),$K69-IF($E69+$F69&lt;$E69+$G69,$E69+$F69,$E69+$G69),"")))))</f>
        <v/>
      </c>
      <c r="Q69" s="274" t="str">
        <f>IF(AND(IF($L69="",IF($E69+$F69&gt;$E69+$G69,$E69+$F69,$E69+$G69),"XXX")&lt;=IF($E69+$F69&gt;$E69+$G69,$E69+$F69,$E69+$G69),IF($L69="",IF($E69+$F69&gt;$E69+$G69,$E69+$F69,$E69+$G69),"XXX")&gt;=IF($E69+$F69&lt;$E69+$G69,$E69+$F69,$E69+$G69)),"",IF(OR($L69=Translation!$C$50,$L69=Translation!$D$50),"",IF(OR($L69=Translation!$C$51,$L69=Translation!$D$51),Translation!$K$5,IF($L69&gt;IF($E69+$F69&gt;$E69+$G69,$E69+$F69,$E69+$G69),$L69-IF($E69+$F69&gt;$E69+$G69,$E69+$F69,$E69+$G69),IF($L69&lt;IF($E69+$F69&lt;$E69+$G69,$E69+$F69,$E69+$G69),$L69-IF($E69+$F69&lt;$E69+$G69,$E69+$F69,$E69+$G69),"")))))</f>
        <v/>
      </c>
      <c r="R69" s="274" t="str">
        <f>IF(AND(IF($M69="",IF($E69+$F69&gt;$E69+$G69,$E69+$F69,$E69+$G69),"XXX")&lt;=IF($E69+$F69&gt;$E69+$G69,$E69+$F69,$E69+$G69),IF($M69="",IF($E69+$F69&gt;$E69+$G69,$E69+$F69,$E69+$G69),"XXX")&gt;=IF($E69+$F69&lt;$E69+$G69,$E69+$F69,$E69+$G69)),"",IF(OR($M69=Translation!$C$50,$M69=Translation!$D$50),"",IF(OR($M69=Translation!$C$51,$M69=Translation!$D$51),Translation!$K$5,IF($M69&gt;IF($E69+$F69&gt;$E69+$G69,$E69+$F69,$E69+$G69),$M69-IF($E69+$F69&gt;$E69+$G69,$E69+$F69,$E69+$G69),IF($M69&lt;IF($E69+$F69&lt;$E69+$G69,$E69+$F69,$E69+$G69),$M69-IF($E69+$F69&lt;$E69+$G69,$E69+$F69,$E69+$G69),"")))))</f>
        <v/>
      </c>
      <c r="S69" s="275"/>
      <c r="T69" s="23" t="str">
        <f t="shared" si="0"/>
        <v/>
      </c>
      <c r="U69" s="24" t="str">
        <f t="shared" si="5"/>
        <v/>
      </c>
      <c r="V69" s="261"/>
      <c r="W69" s="276"/>
      <c r="X69" s="277"/>
      <c r="Y69" s="264" t="str">
        <f>IF(AND(IF($W69="",IF($E69+$F69&gt;$E69+$G69,$E69+$F69,$E69+$G69),"XXX")&lt;=IF($E69+$F69&gt;$E69+$G69,$E69+$F69,$E69+$G69),IF($W69="",IF($E69+$F69&gt;$E69+$G69,$E69+$F69,$E69+$G69),"XXX")&gt;=IF($E69+$F69&lt;$E69+$G69,$E69+$F69,$E69+$G69)),"",IF(OR($W69=Translation!$C$50,$W69=Translation!$D$50),"",IF(OR($W69=Translation!$C$51,$W69=Translation!$D$51),Translation!$K$5,IF($W69&gt;IF($E69+$F69&gt;$E69+$G69,$E69+$F69,$E69+$G69),$W69-IF($E69+$F69&gt;$E69+$G69,$E69+$F69,$E69+$G69),IF($W69&lt;IF($E69+$F69&lt;$E69+$G69,$E69+$F69,$E69+$G69),$W69-IF($E69+$F69&lt;$E69+$G69,$E69+$F69,$E69+$G69),"")))))</f>
        <v/>
      </c>
      <c r="Z69" s="265" t="str">
        <f>IF(AND(IF($X69="",IF($E69+$F69&gt;$E69+$G69,$E69+$F69,$E69+$G69),"XXX")&lt;=IF($E69+$F69&gt;$E69+$G69,$E69+$F69,$E69+$G69),IF($X69="",IF($E69+$F69&gt;$E69+$G69,$E69+$F69,$E69+$G69),"XXX")&gt;=IF($E69+$F69&lt;$E69+$G69,$E69+$F69,$E69+$G69)),"",IF(OR($X69=Translation!$C$50,$X69=Translation!$D$50),"",IF(OR($X69=Translation!$C$51,$X69=Translation!$D$51),Translation!$K$5,IF($X69&gt;IF($E69+$F69&gt;$E69+$G69,$E69+$F69,$E69+$G69),$X69-IF($E69+$F69&gt;$E69+$G69,$E69+$F69,$E69+$G69),IF($X69&lt;IF($E69+$F69&lt;$E69+$G69,$E69+$F69,$E69+$G69),$X69-IF($E69+$F69&lt;$E69+$G69,$E69+$F69,$E69+$G69),"")))))</f>
        <v/>
      </c>
      <c r="AA69" s="278" t="str">
        <f>IF(ISBLANK(Report!AI69),"",AI69)</f>
        <v/>
      </c>
      <c r="AB69" s="25" t="str">
        <f t="shared" si="4"/>
        <v/>
      </c>
      <c r="AC69" s="26" t="str">
        <f t="shared" si="2"/>
        <v/>
      </c>
      <c r="AE69" s="45"/>
      <c r="AF69" s="177">
        <v>68</v>
      </c>
      <c r="AG69" s="177" t="str">
        <f t="shared" si="3"/>
        <v/>
      </c>
      <c r="AI69" s="16"/>
      <c r="AJ69" s="189"/>
    </row>
    <row r="70" spans="1:36" s="177" customFormat="1" ht="17.399999999999999" x14ac:dyDescent="0.3">
      <c r="A70" s="188"/>
      <c r="B70" s="196"/>
      <c r="C70" s="267"/>
      <c r="D70" s="268"/>
      <c r="E70" s="269"/>
      <c r="F70" s="269"/>
      <c r="G70" s="269"/>
      <c r="H70" s="270" t="str">
        <f>IF(AND(I70&lt;&gt;"",I70&lt;&gt;"None"),VLOOKUP(I70,Translation!$N$4:$O$111,2,FALSE),"")</f>
        <v/>
      </c>
      <c r="I70" s="270"/>
      <c r="J70" s="269"/>
      <c r="K70" s="269"/>
      <c r="L70" s="269"/>
      <c r="M70" s="271"/>
      <c r="N70" s="272"/>
      <c r="O70" s="273" t="str">
        <f>IF(AND(IF($J70="",IF($E70+$F70&gt;$E70+$G70,$E70+$F70,$E70+$G70),"XXX")&lt;=IF($E70+$F70&gt;$E70+$G70,$E70+$F70,$E70+$G70),IF($J70="",IF($E70+$F70&gt;$E70+$G70,$E70+$F70,$E70+$G70),"XXX")&gt;=IF($E70+$F70&lt;$E70+$G70,$E70+$F70,$E70+$G70)),"",IF(OR($J70=Translation!$C$50,$J70=Translation!$D$50),"",IF(OR($J70=Translation!$C$51,$J70=Translation!$D$51),Translation!$K$5,IF($J70&gt;IF($E70+$F70&gt;$E70+$G70,$E70+$F70,$E70+$G70),$J70-IF($E70+$F70&gt;$E70+$G70,$E70+$F70,$E70+$G70),IF($J70&lt;IF($E70+$F70&lt;$E70+$G70,$E70+$F70,$E70+$G70),$J70-IF($E70+$F70&lt;$E70+$G70,$E70+$F70,$E70+$G70),"")))))</f>
        <v/>
      </c>
      <c r="P70" s="274" t="str">
        <f>IF(AND(IF($K70="",IF($E70+$F70&gt;$E70+$G70,$E70+$F70,$E70+$G70),"XXX")&lt;=IF($E70+$F70&gt;$E70+$G70,$E70+$F70,$E70+$G70),IF($K70="",IF($E70+$F70&gt;$E70+$G70,$E70+$F70,$E70+$G70),"XXX")&gt;=IF($E70+$F70&lt;$E70+$G70,$E70+$F70,$E70+$G70)),"",IF(OR($K70=Translation!$C$50,$K70=Translation!$D$50),"",IF(OR($K70=Translation!$C$51,$K70=Translation!$D$51),Translation!$K$5,IF($K70&gt;IF($E70+$F70&gt;$E70+$G70,$E70+$F70,$E70+$G70),$K70-IF($E70+$F70&gt;$E70+$G70,$E70+$F70,$E70+$G70),IF($K70&lt;IF($E70+$F70&lt;$E70+$G70,$E70+$F70,$E70+$G70),$K70-IF($E70+$F70&lt;$E70+$G70,$E70+$F70,$E70+$G70),"")))))</f>
        <v/>
      </c>
      <c r="Q70" s="274" t="str">
        <f>IF(AND(IF($L70="",IF($E70+$F70&gt;$E70+$G70,$E70+$F70,$E70+$G70),"XXX")&lt;=IF($E70+$F70&gt;$E70+$G70,$E70+$F70,$E70+$G70),IF($L70="",IF($E70+$F70&gt;$E70+$G70,$E70+$F70,$E70+$G70),"XXX")&gt;=IF($E70+$F70&lt;$E70+$G70,$E70+$F70,$E70+$G70)),"",IF(OR($L70=Translation!$C$50,$L70=Translation!$D$50),"",IF(OR($L70=Translation!$C$51,$L70=Translation!$D$51),Translation!$K$5,IF($L70&gt;IF($E70+$F70&gt;$E70+$G70,$E70+$F70,$E70+$G70),$L70-IF($E70+$F70&gt;$E70+$G70,$E70+$F70,$E70+$G70),IF($L70&lt;IF($E70+$F70&lt;$E70+$G70,$E70+$F70,$E70+$G70),$L70-IF($E70+$F70&lt;$E70+$G70,$E70+$F70,$E70+$G70),"")))))</f>
        <v/>
      </c>
      <c r="R70" s="274" t="str">
        <f>IF(AND(IF($M70="",IF($E70+$F70&gt;$E70+$G70,$E70+$F70,$E70+$G70),"XXX")&lt;=IF($E70+$F70&gt;$E70+$G70,$E70+$F70,$E70+$G70),IF($M70="",IF($E70+$F70&gt;$E70+$G70,$E70+$F70,$E70+$G70),"XXX")&gt;=IF($E70+$F70&lt;$E70+$G70,$E70+$F70,$E70+$G70)),"",IF(OR($M70=Translation!$C$50,$M70=Translation!$D$50),"",IF(OR($M70=Translation!$C$51,$M70=Translation!$D$51),Translation!$K$5,IF($M70&gt;IF($E70+$F70&gt;$E70+$G70,$E70+$F70,$E70+$G70),$M70-IF($E70+$F70&gt;$E70+$G70,$E70+$F70,$E70+$G70),IF($M70&lt;IF($E70+$F70&lt;$E70+$G70,$E70+$F70,$E70+$G70),$M70-IF($E70+$F70&lt;$E70+$G70,$E70+$F70,$E70+$G70),"")))))</f>
        <v/>
      </c>
      <c r="S70" s="275"/>
      <c r="T70" s="23" t="str">
        <f t="shared" si="0"/>
        <v/>
      </c>
      <c r="U70" s="24" t="str">
        <f t="shared" si="5"/>
        <v/>
      </c>
      <c r="V70" s="261"/>
      <c r="W70" s="276"/>
      <c r="X70" s="277"/>
      <c r="Y70" s="264" t="str">
        <f>IF(AND(IF($W70="",IF($E70+$F70&gt;$E70+$G70,$E70+$F70,$E70+$G70),"XXX")&lt;=IF($E70+$F70&gt;$E70+$G70,$E70+$F70,$E70+$G70),IF($W70="",IF($E70+$F70&gt;$E70+$G70,$E70+$F70,$E70+$G70),"XXX")&gt;=IF($E70+$F70&lt;$E70+$G70,$E70+$F70,$E70+$G70)),"",IF(OR($W70=Translation!$C$50,$W70=Translation!$D$50),"",IF(OR($W70=Translation!$C$51,$W70=Translation!$D$51),Translation!$K$5,IF($W70&gt;IF($E70+$F70&gt;$E70+$G70,$E70+$F70,$E70+$G70),$W70-IF($E70+$F70&gt;$E70+$G70,$E70+$F70,$E70+$G70),IF($W70&lt;IF($E70+$F70&lt;$E70+$G70,$E70+$F70,$E70+$G70),$W70-IF($E70+$F70&lt;$E70+$G70,$E70+$F70,$E70+$G70),"")))))</f>
        <v/>
      </c>
      <c r="Z70" s="265" t="str">
        <f>IF(AND(IF($X70="",IF($E70+$F70&gt;$E70+$G70,$E70+$F70,$E70+$G70),"XXX")&lt;=IF($E70+$F70&gt;$E70+$G70,$E70+$F70,$E70+$G70),IF($X70="",IF($E70+$F70&gt;$E70+$G70,$E70+$F70,$E70+$G70),"XXX")&gt;=IF($E70+$F70&lt;$E70+$G70,$E70+$F70,$E70+$G70)),"",IF(OR($X70=Translation!$C$50,$X70=Translation!$D$50),"",IF(OR($X70=Translation!$C$51,$X70=Translation!$D$51),Translation!$K$5,IF($X70&gt;IF($E70+$F70&gt;$E70+$G70,$E70+$F70,$E70+$G70),$X70-IF($E70+$F70&gt;$E70+$G70,$E70+$F70,$E70+$G70),IF($X70&lt;IF($E70+$F70&lt;$E70+$G70,$E70+$F70,$E70+$G70),$X70-IF($E70+$F70&lt;$E70+$G70,$E70+$F70,$E70+$G70),"")))))</f>
        <v/>
      </c>
      <c r="AA70" s="278" t="str">
        <f>IF(ISBLANK(Report!AI70),"",AI70)</f>
        <v/>
      </c>
      <c r="AB70" s="25" t="str">
        <f t="shared" si="4"/>
        <v/>
      </c>
      <c r="AC70" s="26" t="str">
        <f t="shared" si="2"/>
        <v/>
      </c>
      <c r="AE70" s="45"/>
      <c r="AF70" s="15">
        <v>69</v>
      </c>
      <c r="AG70" s="177" t="str">
        <f t="shared" si="3"/>
        <v/>
      </c>
      <c r="AI70" s="16"/>
      <c r="AJ70" s="189"/>
    </row>
    <row r="71" spans="1:36" s="177" customFormat="1" ht="17.399999999999999" x14ac:dyDescent="0.3">
      <c r="A71" s="188"/>
      <c r="B71" s="196"/>
      <c r="C71" s="267"/>
      <c r="D71" s="268"/>
      <c r="E71" s="269"/>
      <c r="F71" s="269"/>
      <c r="G71" s="269"/>
      <c r="H71" s="270" t="str">
        <f>IF(AND(I71&lt;&gt;"",I71&lt;&gt;"None"),VLOOKUP(I71,Translation!$N$4:$O$111,2,FALSE),"")</f>
        <v/>
      </c>
      <c r="I71" s="270"/>
      <c r="J71" s="269"/>
      <c r="K71" s="269"/>
      <c r="L71" s="269"/>
      <c r="M71" s="271"/>
      <c r="N71" s="272"/>
      <c r="O71" s="273" t="str">
        <f>IF(AND(IF($J71="",IF($E71+$F71&gt;$E71+$G71,$E71+$F71,$E71+$G71),"XXX")&lt;=IF($E71+$F71&gt;$E71+$G71,$E71+$F71,$E71+$G71),IF($J71="",IF($E71+$F71&gt;$E71+$G71,$E71+$F71,$E71+$G71),"XXX")&gt;=IF($E71+$F71&lt;$E71+$G71,$E71+$F71,$E71+$G71)),"",IF(OR($J71=Translation!$C$50,$J71=Translation!$D$50),"",IF(OR($J71=Translation!$C$51,$J71=Translation!$D$51),Translation!$K$5,IF($J71&gt;IF($E71+$F71&gt;$E71+$G71,$E71+$F71,$E71+$G71),$J71-IF($E71+$F71&gt;$E71+$G71,$E71+$F71,$E71+$G71),IF($J71&lt;IF($E71+$F71&lt;$E71+$G71,$E71+$F71,$E71+$G71),$J71-IF($E71+$F71&lt;$E71+$G71,$E71+$F71,$E71+$G71),"")))))</f>
        <v/>
      </c>
      <c r="P71" s="274" t="str">
        <f>IF(AND(IF($K71="",IF($E71+$F71&gt;$E71+$G71,$E71+$F71,$E71+$G71),"XXX")&lt;=IF($E71+$F71&gt;$E71+$G71,$E71+$F71,$E71+$G71),IF($K71="",IF($E71+$F71&gt;$E71+$G71,$E71+$F71,$E71+$G71),"XXX")&gt;=IF($E71+$F71&lt;$E71+$G71,$E71+$F71,$E71+$G71)),"",IF(OR($K71=Translation!$C$50,$K71=Translation!$D$50),"",IF(OR($K71=Translation!$C$51,$K71=Translation!$D$51),Translation!$K$5,IF($K71&gt;IF($E71+$F71&gt;$E71+$G71,$E71+$F71,$E71+$G71),$K71-IF($E71+$F71&gt;$E71+$G71,$E71+$F71,$E71+$G71),IF($K71&lt;IF($E71+$F71&lt;$E71+$G71,$E71+$F71,$E71+$G71),$K71-IF($E71+$F71&lt;$E71+$G71,$E71+$F71,$E71+$G71),"")))))</f>
        <v/>
      </c>
      <c r="Q71" s="274" t="str">
        <f>IF(AND(IF($L71="",IF($E71+$F71&gt;$E71+$G71,$E71+$F71,$E71+$G71),"XXX")&lt;=IF($E71+$F71&gt;$E71+$G71,$E71+$F71,$E71+$G71),IF($L71="",IF($E71+$F71&gt;$E71+$G71,$E71+$F71,$E71+$G71),"XXX")&gt;=IF($E71+$F71&lt;$E71+$G71,$E71+$F71,$E71+$G71)),"",IF(OR($L71=Translation!$C$50,$L71=Translation!$D$50),"",IF(OR($L71=Translation!$C$51,$L71=Translation!$D$51),Translation!$K$5,IF($L71&gt;IF($E71+$F71&gt;$E71+$G71,$E71+$F71,$E71+$G71),$L71-IF($E71+$F71&gt;$E71+$G71,$E71+$F71,$E71+$G71),IF($L71&lt;IF($E71+$F71&lt;$E71+$G71,$E71+$F71,$E71+$G71),$L71-IF($E71+$F71&lt;$E71+$G71,$E71+$F71,$E71+$G71),"")))))</f>
        <v/>
      </c>
      <c r="R71" s="274" t="str">
        <f>IF(AND(IF($M71="",IF($E71+$F71&gt;$E71+$G71,$E71+$F71,$E71+$G71),"XXX")&lt;=IF($E71+$F71&gt;$E71+$G71,$E71+$F71,$E71+$G71),IF($M71="",IF($E71+$F71&gt;$E71+$G71,$E71+$F71,$E71+$G71),"XXX")&gt;=IF($E71+$F71&lt;$E71+$G71,$E71+$F71,$E71+$G71)),"",IF(OR($M71=Translation!$C$50,$M71=Translation!$D$50),"",IF(OR($M71=Translation!$C$51,$M71=Translation!$D$51),Translation!$K$5,IF($M71&gt;IF($E71+$F71&gt;$E71+$G71,$E71+$F71,$E71+$G71),$M71-IF($E71+$F71&gt;$E71+$G71,$E71+$F71,$E71+$G71),IF($M71&lt;IF($E71+$F71&lt;$E71+$G71,$E71+$F71,$E71+$G71),$M71-IF($E71+$F71&lt;$E71+$G71,$E71+$F71,$E71+$G71),"")))))</f>
        <v/>
      </c>
      <c r="S71" s="275"/>
      <c r="T71" s="23" t="str">
        <f t="shared" si="0"/>
        <v/>
      </c>
      <c r="U71" s="24" t="str">
        <f t="shared" si="5"/>
        <v/>
      </c>
      <c r="V71" s="261"/>
      <c r="W71" s="276"/>
      <c r="X71" s="277"/>
      <c r="Y71" s="264" t="str">
        <f>IF(AND(IF($W71="",IF($E71+$F71&gt;$E71+$G71,$E71+$F71,$E71+$G71),"XXX")&lt;=IF($E71+$F71&gt;$E71+$G71,$E71+$F71,$E71+$G71),IF($W71="",IF($E71+$F71&gt;$E71+$G71,$E71+$F71,$E71+$G71),"XXX")&gt;=IF($E71+$F71&lt;$E71+$G71,$E71+$F71,$E71+$G71)),"",IF(OR($W71=Translation!$C$50,$W71=Translation!$D$50),"",IF(OR($W71=Translation!$C$51,$W71=Translation!$D$51),Translation!$K$5,IF($W71&gt;IF($E71+$F71&gt;$E71+$G71,$E71+$F71,$E71+$G71),$W71-IF($E71+$F71&gt;$E71+$G71,$E71+$F71,$E71+$G71),IF($W71&lt;IF($E71+$F71&lt;$E71+$G71,$E71+$F71,$E71+$G71),$W71-IF($E71+$F71&lt;$E71+$G71,$E71+$F71,$E71+$G71),"")))))</f>
        <v/>
      </c>
      <c r="Z71" s="265" t="str">
        <f>IF(AND(IF($X71="",IF($E71+$F71&gt;$E71+$G71,$E71+$F71,$E71+$G71),"XXX")&lt;=IF($E71+$F71&gt;$E71+$G71,$E71+$F71,$E71+$G71),IF($X71="",IF($E71+$F71&gt;$E71+$G71,$E71+$F71,$E71+$G71),"XXX")&gt;=IF($E71+$F71&lt;$E71+$G71,$E71+$F71,$E71+$G71)),"",IF(OR($X71=Translation!$C$50,$X71=Translation!$D$50),"",IF(OR($X71=Translation!$C$51,$X71=Translation!$D$51),Translation!$K$5,IF($X71&gt;IF($E71+$F71&gt;$E71+$G71,$E71+$F71,$E71+$G71),$X71-IF($E71+$F71&gt;$E71+$G71,$E71+$F71,$E71+$G71),IF($X71&lt;IF($E71+$F71&lt;$E71+$G71,$E71+$F71,$E71+$G71),$X71-IF($E71+$F71&lt;$E71+$G71,$E71+$F71,$E71+$G71),"")))))</f>
        <v/>
      </c>
      <c r="AA71" s="278" t="str">
        <f>IF(ISBLANK(Report!AI71),"",AI71)</f>
        <v/>
      </c>
      <c r="AB71" s="25" t="str">
        <f t="shared" si="4"/>
        <v/>
      </c>
      <c r="AC71" s="26" t="str">
        <f t="shared" si="2"/>
        <v/>
      </c>
      <c r="AE71" s="45"/>
      <c r="AF71" s="177">
        <v>70</v>
      </c>
      <c r="AG71" s="177" t="str">
        <f t="shared" si="3"/>
        <v/>
      </c>
      <c r="AI71" s="16"/>
      <c r="AJ71" s="189"/>
    </row>
    <row r="72" spans="1:36" s="177" customFormat="1" ht="17.399999999999999" x14ac:dyDescent="0.3">
      <c r="A72" s="188"/>
      <c r="B72" s="196"/>
      <c r="C72" s="267"/>
      <c r="D72" s="268"/>
      <c r="E72" s="269"/>
      <c r="F72" s="269"/>
      <c r="G72" s="269"/>
      <c r="H72" s="270" t="str">
        <f>IF(AND(I72&lt;&gt;"",I72&lt;&gt;"None"),VLOOKUP(I72,Translation!$N$4:$O$111,2,FALSE),"")</f>
        <v/>
      </c>
      <c r="I72" s="270"/>
      <c r="J72" s="269"/>
      <c r="K72" s="269"/>
      <c r="L72" s="269"/>
      <c r="M72" s="271"/>
      <c r="N72" s="272"/>
      <c r="O72" s="273" t="str">
        <f>IF(AND(IF($J72="",IF($E72+$F72&gt;$E72+$G72,$E72+$F72,$E72+$G72),"XXX")&lt;=IF($E72+$F72&gt;$E72+$G72,$E72+$F72,$E72+$G72),IF($J72="",IF($E72+$F72&gt;$E72+$G72,$E72+$F72,$E72+$G72),"XXX")&gt;=IF($E72+$F72&lt;$E72+$G72,$E72+$F72,$E72+$G72)),"",IF(OR($J72=Translation!$C$50,$J72=Translation!$D$50),"",IF(OR($J72=Translation!$C$51,$J72=Translation!$D$51),Translation!$K$5,IF($J72&gt;IF($E72+$F72&gt;$E72+$G72,$E72+$F72,$E72+$G72),$J72-IF($E72+$F72&gt;$E72+$G72,$E72+$F72,$E72+$G72),IF($J72&lt;IF($E72+$F72&lt;$E72+$G72,$E72+$F72,$E72+$G72),$J72-IF($E72+$F72&lt;$E72+$G72,$E72+$F72,$E72+$G72),"")))))</f>
        <v/>
      </c>
      <c r="P72" s="274" t="str">
        <f>IF(AND(IF($K72="",IF($E72+$F72&gt;$E72+$G72,$E72+$F72,$E72+$G72),"XXX")&lt;=IF($E72+$F72&gt;$E72+$G72,$E72+$F72,$E72+$G72),IF($K72="",IF($E72+$F72&gt;$E72+$G72,$E72+$F72,$E72+$G72),"XXX")&gt;=IF($E72+$F72&lt;$E72+$G72,$E72+$F72,$E72+$G72)),"",IF(OR($K72=Translation!$C$50,$K72=Translation!$D$50),"",IF(OR($K72=Translation!$C$51,$K72=Translation!$D$51),Translation!$K$5,IF($K72&gt;IF($E72+$F72&gt;$E72+$G72,$E72+$F72,$E72+$G72),$K72-IF($E72+$F72&gt;$E72+$G72,$E72+$F72,$E72+$G72),IF($K72&lt;IF($E72+$F72&lt;$E72+$G72,$E72+$F72,$E72+$G72),$K72-IF($E72+$F72&lt;$E72+$G72,$E72+$F72,$E72+$G72),"")))))</f>
        <v/>
      </c>
      <c r="Q72" s="274" t="str">
        <f>IF(AND(IF($L72="",IF($E72+$F72&gt;$E72+$G72,$E72+$F72,$E72+$G72),"XXX")&lt;=IF($E72+$F72&gt;$E72+$G72,$E72+$F72,$E72+$G72),IF($L72="",IF($E72+$F72&gt;$E72+$G72,$E72+$F72,$E72+$G72),"XXX")&gt;=IF($E72+$F72&lt;$E72+$G72,$E72+$F72,$E72+$G72)),"",IF(OR($L72=Translation!$C$50,$L72=Translation!$D$50),"",IF(OR($L72=Translation!$C$51,$L72=Translation!$D$51),Translation!$K$5,IF($L72&gt;IF($E72+$F72&gt;$E72+$G72,$E72+$F72,$E72+$G72),$L72-IF($E72+$F72&gt;$E72+$G72,$E72+$F72,$E72+$G72),IF($L72&lt;IF($E72+$F72&lt;$E72+$G72,$E72+$F72,$E72+$G72),$L72-IF($E72+$F72&lt;$E72+$G72,$E72+$F72,$E72+$G72),"")))))</f>
        <v/>
      </c>
      <c r="R72" s="274" t="str">
        <f>IF(AND(IF($M72="",IF($E72+$F72&gt;$E72+$G72,$E72+$F72,$E72+$G72),"XXX")&lt;=IF($E72+$F72&gt;$E72+$G72,$E72+$F72,$E72+$G72),IF($M72="",IF($E72+$F72&gt;$E72+$G72,$E72+$F72,$E72+$G72),"XXX")&gt;=IF($E72+$F72&lt;$E72+$G72,$E72+$F72,$E72+$G72)),"",IF(OR($M72=Translation!$C$50,$M72=Translation!$D$50),"",IF(OR($M72=Translation!$C$51,$M72=Translation!$D$51),Translation!$K$5,IF($M72&gt;IF($E72+$F72&gt;$E72+$G72,$E72+$F72,$E72+$G72),$M72-IF($E72+$F72&gt;$E72+$G72,$E72+$F72,$E72+$G72),IF($M72&lt;IF($E72+$F72&lt;$E72+$G72,$E72+$F72,$E72+$G72),$M72-IF($E72+$F72&lt;$E72+$G72,$E72+$F72,$E72+$G72),"")))))</f>
        <v/>
      </c>
      <c r="S72" s="275"/>
      <c r="T72" s="23" t="str">
        <f t="shared" si="0"/>
        <v/>
      </c>
      <c r="U72" s="24" t="str">
        <f t="shared" si="5"/>
        <v/>
      </c>
      <c r="V72" s="261"/>
      <c r="W72" s="276"/>
      <c r="X72" s="277"/>
      <c r="Y72" s="264" t="str">
        <f>IF(AND(IF($W72="",IF($E72+$F72&gt;$E72+$G72,$E72+$F72,$E72+$G72),"XXX")&lt;=IF($E72+$F72&gt;$E72+$G72,$E72+$F72,$E72+$G72),IF($W72="",IF($E72+$F72&gt;$E72+$G72,$E72+$F72,$E72+$G72),"XXX")&gt;=IF($E72+$F72&lt;$E72+$G72,$E72+$F72,$E72+$G72)),"",IF(OR($W72=Translation!$C$50,$W72=Translation!$D$50),"",IF(OR($W72=Translation!$C$51,$W72=Translation!$D$51),Translation!$K$5,IF($W72&gt;IF($E72+$F72&gt;$E72+$G72,$E72+$F72,$E72+$G72),$W72-IF($E72+$F72&gt;$E72+$G72,$E72+$F72,$E72+$G72),IF($W72&lt;IF($E72+$F72&lt;$E72+$G72,$E72+$F72,$E72+$G72),$W72-IF($E72+$F72&lt;$E72+$G72,$E72+$F72,$E72+$G72),"")))))</f>
        <v/>
      </c>
      <c r="Z72" s="265" t="str">
        <f>IF(AND(IF($X72="",IF($E72+$F72&gt;$E72+$G72,$E72+$F72,$E72+$G72),"XXX")&lt;=IF($E72+$F72&gt;$E72+$G72,$E72+$F72,$E72+$G72),IF($X72="",IF($E72+$F72&gt;$E72+$G72,$E72+$F72,$E72+$G72),"XXX")&gt;=IF($E72+$F72&lt;$E72+$G72,$E72+$F72,$E72+$G72)),"",IF(OR($X72=Translation!$C$50,$X72=Translation!$D$50),"",IF(OR($X72=Translation!$C$51,$X72=Translation!$D$51),Translation!$K$5,IF($X72&gt;IF($E72+$F72&gt;$E72+$G72,$E72+$F72,$E72+$G72),$X72-IF($E72+$F72&gt;$E72+$G72,$E72+$F72,$E72+$G72),IF($X72&lt;IF($E72+$F72&lt;$E72+$G72,$E72+$F72,$E72+$G72),$X72-IF($E72+$F72&lt;$E72+$G72,$E72+$F72,$E72+$G72),"")))))</f>
        <v/>
      </c>
      <c r="AA72" s="278" t="str">
        <f>IF(ISBLANK(Report!AI72),"",AI72)</f>
        <v/>
      </c>
      <c r="AB72" s="25" t="str">
        <f t="shared" si="4"/>
        <v/>
      </c>
      <c r="AC72" s="26" t="str">
        <f t="shared" si="2"/>
        <v/>
      </c>
      <c r="AE72" s="45"/>
      <c r="AF72" s="15">
        <v>71</v>
      </c>
      <c r="AG72" s="177" t="str">
        <f t="shared" si="3"/>
        <v/>
      </c>
      <c r="AI72" s="16"/>
      <c r="AJ72" s="189"/>
    </row>
    <row r="73" spans="1:36" s="177" customFormat="1" ht="17.399999999999999" x14ac:dyDescent="0.3">
      <c r="A73" s="188"/>
      <c r="B73" s="196"/>
      <c r="C73" s="267"/>
      <c r="D73" s="268"/>
      <c r="E73" s="269"/>
      <c r="F73" s="269"/>
      <c r="G73" s="269"/>
      <c r="H73" s="270" t="str">
        <f>IF(AND(I73&lt;&gt;"",I73&lt;&gt;"None"),VLOOKUP(I73,Translation!$N$4:$O$111,2,FALSE),"")</f>
        <v/>
      </c>
      <c r="I73" s="270"/>
      <c r="J73" s="269"/>
      <c r="K73" s="269"/>
      <c r="L73" s="269"/>
      <c r="M73" s="271"/>
      <c r="N73" s="272"/>
      <c r="O73" s="273" t="str">
        <f>IF(AND(IF($J73="",IF($E73+$F73&gt;$E73+$G73,$E73+$F73,$E73+$G73),"XXX")&lt;=IF($E73+$F73&gt;$E73+$G73,$E73+$F73,$E73+$G73),IF($J73="",IF($E73+$F73&gt;$E73+$G73,$E73+$F73,$E73+$G73),"XXX")&gt;=IF($E73+$F73&lt;$E73+$G73,$E73+$F73,$E73+$G73)),"",IF(OR($J73=Translation!$C$50,$J73=Translation!$D$50),"",IF(OR($J73=Translation!$C$51,$J73=Translation!$D$51),Translation!$K$5,IF($J73&gt;IF($E73+$F73&gt;$E73+$G73,$E73+$F73,$E73+$G73),$J73-IF($E73+$F73&gt;$E73+$G73,$E73+$F73,$E73+$G73),IF($J73&lt;IF($E73+$F73&lt;$E73+$G73,$E73+$F73,$E73+$G73),$J73-IF($E73+$F73&lt;$E73+$G73,$E73+$F73,$E73+$G73),"")))))</f>
        <v/>
      </c>
      <c r="P73" s="274" t="str">
        <f>IF(AND(IF($K73="",IF($E73+$F73&gt;$E73+$G73,$E73+$F73,$E73+$G73),"XXX")&lt;=IF($E73+$F73&gt;$E73+$G73,$E73+$F73,$E73+$G73),IF($K73="",IF($E73+$F73&gt;$E73+$G73,$E73+$F73,$E73+$G73),"XXX")&gt;=IF($E73+$F73&lt;$E73+$G73,$E73+$F73,$E73+$G73)),"",IF(OR($K73=Translation!$C$50,$K73=Translation!$D$50),"",IF(OR($K73=Translation!$C$51,$K73=Translation!$D$51),Translation!$K$5,IF($K73&gt;IF($E73+$F73&gt;$E73+$G73,$E73+$F73,$E73+$G73),$K73-IF($E73+$F73&gt;$E73+$G73,$E73+$F73,$E73+$G73),IF($K73&lt;IF($E73+$F73&lt;$E73+$G73,$E73+$F73,$E73+$G73),$K73-IF($E73+$F73&lt;$E73+$G73,$E73+$F73,$E73+$G73),"")))))</f>
        <v/>
      </c>
      <c r="Q73" s="274" t="str">
        <f>IF(AND(IF($L73="",IF($E73+$F73&gt;$E73+$G73,$E73+$F73,$E73+$G73),"XXX")&lt;=IF($E73+$F73&gt;$E73+$G73,$E73+$F73,$E73+$G73),IF($L73="",IF($E73+$F73&gt;$E73+$G73,$E73+$F73,$E73+$G73),"XXX")&gt;=IF($E73+$F73&lt;$E73+$G73,$E73+$F73,$E73+$G73)),"",IF(OR($L73=Translation!$C$50,$L73=Translation!$D$50),"",IF(OR($L73=Translation!$C$51,$L73=Translation!$D$51),Translation!$K$5,IF($L73&gt;IF($E73+$F73&gt;$E73+$G73,$E73+$F73,$E73+$G73),$L73-IF($E73+$F73&gt;$E73+$G73,$E73+$F73,$E73+$G73),IF($L73&lt;IF($E73+$F73&lt;$E73+$G73,$E73+$F73,$E73+$G73),$L73-IF($E73+$F73&lt;$E73+$G73,$E73+$F73,$E73+$G73),"")))))</f>
        <v/>
      </c>
      <c r="R73" s="274" t="str">
        <f>IF(AND(IF($M73="",IF($E73+$F73&gt;$E73+$G73,$E73+$F73,$E73+$G73),"XXX")&lt;=IF($E73+$F73&gt;$E73+$G73,$E73+$F73,$E73+$G73),IF($M73="",IF($E73+$F73&gt;$E73+$G73,$E73+$F73,$E73+$G73),"XXX")&gt;=IF($E73+$F73&lt;$E73+$G73,$E73+$F73,$E73+$G73)),"",IF(OR($M73=Translation!$C$50,$M73=Translation!$D$50),"",IF(OR($M73=Translation!$C$51,$M73=Translation!$D$51),Translation!$K$5,IF($M73&gt;IF($E73+$F73&gt;$E73+$G73,$E73+$F73,$E73+$G73),$M73-IF($E73+$F73&gt;$E73+$G73,$E73+$F73,$E73+$G73),IF($M73&lt;IF($E73+$F73&lt;$E73+$G73,$E73+$F73,$E73+$G73),$M73-IF($E73+$F73&lt;$E73+$G73,$E73+$F73,$E73+$G73),"")))))</f>
        <v/>
      </c>
      <c r="S73" s="275"/>
      <c r="T73" s="23" t="str">
        <f t="shared" si="0"/>
        <v/>
      </c>
      <c r="U73" s="24" t="str">
        <f t="shared" si="5"/>
        <v/>
      </c>
      <c r="V73" s="261"/>
      <c r="W73" s="276"/>
      <c r="X73" s="277"/>
      <c r="Y73" s="264" t="str">
        <f>IF(AND(IF($W73="",IF($E73+$F73&gt;$E73+$G73,$E73+$F73,$E73+$G73),"XXX")&lt;=IF($E73+$F73&gt;$E73+$G73,$E73+$F73,$E73+$G73),IF($W73="",IF($E73+$F73&gt;$E73+$G73,$E73+$F73,$E73+$G73),"XXX")&gt;=IF($E73+$F73&lt;$E73+$G73,$E73+$F73,$E73+$G73)),"",IF(OR($W73=Translation!$C$50,$W73=Translation!$D$50),"",IF(OR($W73=Translation!$C$51,$W73=Translation!$D$51),Translation!$K$5,IF($W73&gt;IF($E73+$F73&gt;$E73+$G73,$E73+$F73,$E73+$G73),$W73-IF($E73+$F73&gt;$E73+$G73,$E73+$F73,$E73+$G73),IF($W73&lt;IF($E73+$F73&lt;$E73+$G73,$E73+$F73,$E73+$G73),$W73-IF($E73+$F73&lt;$E73+$G73,$E73+$F73,$E73+$G73),"")))))</f>
        <v/>
      </c>
      <c r="Z73" s="265" t="str">
        <f>IF(AND(IF($X73="",IF($E73+$F73&gt;$E73+$G73,$E73+$F73,$E73+$G73),"XXX")&lt;=IF($E73+$F73&gt;$E73+$G73,$E73+$F73,$E73+$G73),IF($X73="",IF($E73+$F73&gt;$E73+$G73,$E73+$F73,$E73+$G73),"XXX")&gt;=IF($E73+$F73&lt;$E73+$G73,$E73+$F73,$E73+$G73)),"",IF(OR($X73=Translation!$C$50,$X73=Translation!$D$50),"",IF(OR($X73=Translation!$C$51,$X73=Translation!$D$51),Translation!$K$5,IF($X73&gt;IF($E73+$F73&gt;$E73+$G73,$E73+$F73,$E73+$G73),$X73-IF($E73+$F73&gt;$E73+$G73,$E73+$F73,$E73+$G73),IF($X73&lt;IF($E73+$F73&lt;$E73+$G73,$E73+$F73,$E73+$G73),$X73-IF($E73+$F73&lt;$E73+$G73,$E73+$F73,$E73+$G73),"")))))</f>
        <v/>
      </c>
      <c r="AA73" s="278" t="str">
        <f>IF(ISBLANK(Report!AI73),"",AI73)</f>
        <v/>
      </c>
      <c r="AB73" s="25" t="str">
        <f t="shared" si="4"/>
        <v/>
      </c>
      <c r="AC73" s="26" t="str">
        <f t="shared" si="2"/>
        <v/>
      </c>
      <c r="AE73" s="45"/>
      <c r="AF73" s="177">
        <v>72</v>
      </c>
      <c r="AG73" s="177" t="str">
        <f t="shared" si="3"/>
        <v/>
      </c>
      <c r="AI73" s="16"/>
      <c r="AJ73" s="189"/>
    </row>
    <row r="74" spans="1:36" s="177" customFormat="1" ht="17.399999999999999" x14ac:dyDescent="0.3">
      <c r="A74" s="188"/>
      <c r="B74" s="196"/>
      <c r="C74" s="267"/>
      <c r="D74" s="268"/>
      <c r="E74" s="269"/>
      <c r="F74" s="269"/>
      <c r="G74" s="269"/>
      <c r="H74" s="270" t="str">
        <f>IF(AND(I74&lt;&gt;"",I74&lt;&gt;"None"),VLOOKUP(I74,Translation!$N$4:$O$111,2,FALSE),"")</f>
        <v/>
      </c>
      <c r="I74" s="270"/>
      <c r="J74" s="269"/>
      <c r="K74" s="269"/>
      <c r="L74" s="269"/>
      <c r="M74" s="271"/>
      <c r="N74" s="272"/>
      <c r="O74" s="273" t="str">
        <f>IF(AND(IF($J74="",IF($E74+$F74&gt;$E74+$G74,$E74+$F74,$E74+$G74),"XXX")&lt;=IF($E74+$F74&gt;$E74+$G74,$E74+$F74,$E74+$G74),IF($J74="",IF($E74+$F74&gt;$E74+$G74,$E74+$F74,$E74+$G74),"XXX")&gt;=IF($E74+$F74&lt;$E74+$G74,$E74+$F74,$E74+$G74)),"",IF(OR($J74=Translation!$C$50,$J74=Translation!$D$50),"",IF(OR($J74=Translation!$C$51,$J74=Translation!$D$51),Translation!$K$5,IF($J74&gt;IF($E74+$F74&gt;$E74+$G74,$E74+$F74,$E74+$G74),$J74-IF($E74+$F74&gt;$E74+$G74,$E74+$F74,$E74+$G74),IF($J74&lt;IF($E74+$F74&lt;$E74+$G74,$E74+$F74,$E74+$G74),$J74-IF($E74+$F74&lt;$E74+$G74,$E74+$F74,$E74+$G74),"")))))</f>
        <v/>
      </c>
      <c r="P74" s="274" t="str">
        <f>IF(AND(IF($K74="",IF($E74+$F74&gt;$E74+$G74,$E74+$F74,$E74+$G74),"XXX")&lt;=IF($E74+$F74&gt;$E74+$G74,$E74+$F74,$E74+$G74),IF($K74="",IF($E74+$F74&gt;$E74+$G74,$E74+$F74,$E74+$G74),"XXX")&gt;=IF($E74+$F74&lt;$E74+$G74,$E74+$F74,$E74+$G74)),"",IF(OR($K74=Translation!$C$50,$K74=Translation!$D$50),"",IF(OR($K74=Translation!$C$51,$K74=Translation!$D$51),Translation!$K$5,IF($K74&gt;IF($E74+$F74&gt;$E74+$G74,$E74+$F74,$E74+$G74),$K74-IF($E74+$F74&gt;$E74+$G74,$E74+$F74,$E74+$G74),IF($K74&lt;IF($E74+$F74&lt;$E74+$G74,$E74+$F74,$E74+$G74),$K74-IF($E74+$F74&lt;$E74+$G74,$E74+$F74,$E74+$G74),"")))))</f>
        <v/>
      </c>
      <c r="Q74" s="274" t="str">
        <f>IF(AND(IF($L74="",IF($E74+$F74&gt;$E74+$G74,$E74+$F74,$E74+$G74),"XXX")&lt;=IF($E74+$F74&gt;$E74+$G74,$E74+$F74,$E74+$G74),IF($L74="",IF($E74+$F74&gt;$E74+$G74,$E74+$F74,$E74+$G74),"XXX")&gt;=IF($E74+$F74&lt;$E74+$G74,$E74+$F74,$E74+$G74)),"",IF(OR($L74=Translation!$C$50,$L74=Translation!$D$50),"",IF(OR($L74=Translation!$C$51,$L74=Translation!$D$51),Translation!$K$5,IF($L74&gt;IF($E74+$F74&gt;$E74+$G74,$E74+$F74,$E74+$G74),$L74-IF($E74+$F74&gt;$E74+$G74,$E74+$F74,$E74+$G74),IF($L74&lt;IF($E74+$F74&lt;$E74+$G74,$E74+$F74,$E74+$G74),$L74-IF($E74+$F74&lt;$E74+$G74,$E74+$F74,$E74+$G74),"")))))</f>
        <v/>
      </c>
      <c r="R74" s="274" t="str">
        <f>IF(AND(IF($M74="",IF($E74+$F74&gt;$E74+$G74,$E74+$F74,$E74+$G74),"XXX")&lt;=IF($E74+$F74&gt;$E74+$G74,$E74+$F74,$E74+$G74),IF($M74="",IF($E74+$F74&gt;$E74+$G74,$E74+$F74,$E74+$G74),"XXX")&gt;=IF($E74+$F74&lt;$E74+$G74,$E74+$F74,$E74+$G74)),"",IF(OR($M74=Translation!$C$50,$M74=Translation!$D$50),"",IF(OR($M74=Translation!$C$51,$M74=Translation!$D$51),Translation!$K$5,IF($M74&gt;IF($E74+$F74&gt;$E74+$G74,$E74+$F74,$E74+$G74),$M74-IF($E74+$F74&gt;$E74+$G74,$E74+$F74,$E74+$G74),IF($M74&lt;IF($E74+$F74&lt;$E74+$G74,$E74+$F74,$E74+$G74),$M74-IF($E74+$F74&lt;$E74+$G74,$E74+$F74,$E74+$G74),"")))))</f>
        <v/>
      </c>
      <c r="S74" s="275"/>
      <c r="T74" s="23" t="str">
        <f t="shared" si="0"/>
        <v/>
      </c>
      <c r="U74" s="24" t="str">
        <f t="shared" si="5"/>
        <v/>
      </c>
      <c r="V74" s="261"/>
      <c r="W74" s="276"/>
      <c r="X74" s="277"/>
      <c r="Y74" s="264" t="str">
        <f>IF(AND(IF($W74="",IF($E74+$F74&gt;$E74+$G74,$E74+$F74,$E74+$G74),"XXX")&lt;=IF($E74+$F74&gt;$E74+$G74,$E74+$F74,$E74+$G74),IF($W74="",IF($E74+$F74&gt;$E74+$G74,$E74+$F74,$E74+$G74),"XXX")&gt;=IF($E74+$F74&lt;$E74+$G74,$E74+$F74,$E74+$G74)),"",IF(OR($W74=Translation!$C$50,$W74=Translation!$D$50),"",IF(OR($W74=Translation!$C$51,$W74=Translation!$D$51),Translation!$K$5,IF($W74&gt;IF($E74+$F74&gt;$E74+$G74,$E74+$F74,$E74+$G74),$W74-IF($E74+$F74&gt;$E74+$G74,$E74+$F74,$E74+$G74),IF($W74&lt;IF($E74+$F74&lt;$E74+$G74,$E74+$F74,$E74+$G74),$W74-IF($E74+$F74&lt;$E74+$G74,$E74+$F74,$E74+$G74),"")))))</f>
        <v/>
      </c>
      <c r="Z74" s="265" t="str">
        <f>IF(AND(IF($X74="",IF($E74+$F74&gt;$E74+$G74,$E74+$F74,$E74+$G74),"XXX")&lt;=IF($E74+$F74&gt;$E74+$G74,$E74+$F74,$E74+$G74),IF($X74="",IF($E74+$F74&gt;$E74+$G74,$E74+$F74,$E74+$G74),"XXX")&gt;=IF($E74+$F74&lt;$E74+$G74,$E74+$F74,$E74+$G74)),"",IF(OR($X74=Translation!$C$50,$X74=Translation!$D$50),"",IF(OR($X74=Translation!$C$51,$X74=Translation!$D$51),Translation!$K$5,IF($X74&gt;IF($E74+$F74&gt;$E74+$G74,$E74+$F74,$E74+$G74),$X74-IF($E74+$F74&gt;$E74+$G74,$E74+$F74,$E74+$G74),IF($X74&lt;IF($E74+$F74&lt;$E74+$G74,$E74+$F74,$E74+$G74),$X74-IF($E74+$F74&lt;$E74+$G74,$E74+$F74,$E74+$G74),"")))))</f>
        <v/>
      </c>
      <c r="AA74" s="278" t="str">
        <f>IF(ISBLANK(Report!AI74),"",AI74)</f>
        <v/>
      </c>
      <c r="AB74" s="25" t="str">
        <f t="shared" si="4"/>
        <v/>
      </c>
      <c r="AC74" s="26" t="str">
        <f t="shared" si="2"/>
        <v/>
      </c>
      <c r="AE74" s="45"/>
      <c r="AF74" s="15">
        <v>73</v>
      </c>
      <c r="AG74" s="177" t="str">
        <f t="shared" si="3"/>
        <v/>
      </c>
      <c r="AI74" s="16"/>
      <c r="AJ74" s="189"/>
    </row>
    <row r="75" spans="1:36" s="177" customFormat="1" ht="17.399999999999999" x14ac:dyDescent="0.3">
      <c r="A75" s="188"/>
      <c r="B75" s="196"/>
      <c r="C75" s="267"/>
      <c r="D75" s="268"/>
      <c r="E75" s="269"/>
      <c r="F75" s="269"/>
      <c r="G75" s="269"/>
      <c r="H75" s="270" t="str">
        <f>IF(AND(I75&lt;&gt;"",I75&lt;&gt;"None"),VLOOKUP(I75,Translation!$N$4:$O$111,2,FALSE),"")</f>
        <v/>
      </c>
      <c r="I75" s="270"/>
      <c r="J75" s="269"/>
      <c r="K75" s="269"/>
      <c r="L75" s="269"/>
      <c r="M75" s="271"/>
      <c r="N75" s="272"/>
      <c r="O75" s="273" t="str">
        <f>IF(AND(IF($J75="",IF($E75+$F75&gt;$E75+$G75,$E75+$F75,$E75+$G75),"XXX")&lt;=IF($E75+$F75&gt;$E75+$G75,$E75+$F75,$E75+$G75),IF($J75="",IF($E75+$F75&gt;$E75+$G75,$E75+$F75,$E75+$G75),"XXX")&gt;=IF($E75+$F75&lt;$E75+$G75,$E75+$F75,$E75+$G75)),"",IF(OR($J75=Translation!$C$50,$J75=Translation!$D$50),"",IF(OR($J75=Translation!$C$51,$J75=Translation!$D$51),Translation!$K$5,IF($J75&gt;IF($E75+$F75&gt;$E75+$G75,$E75+$F75,$E75+$G75),$J75-IF($E75+$F75&gt;$E75+$G75,$E75+$F75,$E75+$G75),IF($J75&lt;IF($E75+$F75&lt;$E75+$G75,$E75+$F75,$E75+$G75),$J75-IF($E75+$F75&lt;$E75+$G75,$E75+$F75,$E75+$G75),"")))))</f>
        <v/>
      </c>
      <c r="P75" s="274" t="str">
        <f>IF(AND(IF($K75="",IF($E75+$F75&gt;$E75+$G75,$E75+$F75,$E75+$G75),"XXX")&lt;=IF($E75+$F75&gt;$E75+$G75,$E75+$F75,$E75+$G75),IF($K75="",IF($E75+$F75&gt;$E75+$G75,$E75+$F75,$E75+$G75),"XXX")&gt;=IF($E75+$F75&lt;$E75+$G75,$E75+$F75,$E75+$G75)),"",IF(OR($K75=Translation!$C$50,$K75=Translation!$D$50),"",IF(OR($K75=Translation!$C$51,$K75=Translation!$D$51),Translation!$K$5,IF($K75&gt;IF($E75+$F75&gt;$E75+$G75,$E75+$F75,$E75+$G75),$K75-IF($E75+$F75&gt;$E75+$G75,$E75+$F75,$E75+$G75),IF($K75&lt;IF($E75+$F75&lt;$E75+$G75,$E75+$F75,$E75+$G75),$K75-IF($E75+$F75&lt;$E75+$G75,$E75+$F75,$E75+$G75),"")))))</f>
        <v/>
      </c>
      <c r="Q75" s="274" t="str">
        <f>IF(AND(IF($L75="",IF($E75+$F75&gt;$E75+$G75,$E75+$F75,$E75+$G75),"XXX")&lt;=IF($E75+$F75&gt;$E75+$G75,$E75+$F75,$E75+$G75),IF($L75="",IF($E75+$F75&gt;$E75+$G75,$E75+$F75,$E75+$G75),"XXX")&gt;=IF($E75+$F75&lt;$E75+$G75,$E75+$F75,$E75+$G75)),"",IF(OR($L75=Translation!$C$50,$L75=Translation!$D$50),"",IF(OR($L75=Translation!$C$51,$L75=Translation!$D$51),Translation!$K$5,IF($L75&gt;IF($E75+$F75&gt;$E75+$G75,$E75+$F75,$E75+$G75),$L75-IF($E75+$F75&gt;$E75+$G75,$E75+$F75,$E75+$G75),IF($L75&lt;IF($E75+$F75&lt;$E75+$G75,$E75+$F75,$E75+$G75),$L75-IF($E75+$F75&lt;$E75+$G75,$E75+$F75,$E75+$G75),"")))))</f>
        <v/>
      </c>
      <c r="R75" s="274" t="str">
        <f>IF(AND(IF($M75="",IF($E75+$F75&gt;$E75+$G75,$E75+$F75,$E75+$G75),"XXX")&lt;=IF($E75+$F75&gt;$E75+$G75,$E75+$F75,$E75+$G75),IF($M75="",IF($E75+$F75&gt;$E75+$G75,$E75+$F75,$E75+$G75),"XXX")&gt;=IF($E75+$F75&lt;$E75+$G75,$E75+$F75,$E75+$G75)),"",IF(OR($M75=Translation!$C$50,$M75=Translation!$D$50),"",IF(OR($M75=Translation!$C$51,$M75=Translation!$D$51),Translation!$K$5,IF($M75&gt;IF($E75+$F75&gt;$E75+$G75,$E75+$F75,$E75+$G75),$M75-IF($E75+$F75&gt;$E75+$G75,$E75+$F75,$E75+$G75),IF($M75&lt;IF($E75+$F75&lt;$E75+$G75,$E75+$F75,$E75+$G75),$M75-IF($E75+$F75&lt;$E75+$G75,$E75+$F75,$E75+$G75),"")))))</f>
        <v/>
      </c>
      <c r="S75" s="275"/>
      <c r="T75" s="23" t="str">
        <f t="shared" si="0"/>
        <v/>
      </c>
      <c r="U75" s="24" t="str">
        <f t="shared" si="5"/>
        <v/>
      </c>
      <c r="V75" s="261"/>
      <c r="W75" s="276"/>
      <c r="X75" s="277"/>
      <c r="Y75" s="264" t="str">
        <f>IF(AND(IF($W75="",IF($E75+$F75&gt;$E75+$G75,$E75+$F75,$E75+$G75),"XXX")&lt;=IF($E75+$F75&gt;$E75+$G75,$E75+$F75,$E75+$G75),IF($W75="",IF($E75+$F75&gt;$E75+$G75,$E75+$F75,$E75+$G75),"XXX")&gt;=IF($E75+$F75&lt;$E75+$G75,$E75+$F75,$E75+$G75)),"",IF(OR($W75=Translation!$C$50,$W75=Translation!$D$50),"",IF(OR($W75=Translation!$C$51,$W75=Translation!$D$51),Translation!$K$5,IF($W75&gt;IF($E75+$F75&gt;$E75+$G75,$E75+$F75,$E75+$G75),$W75-IF($E75+$F75&gt;$E75+$G75,$E75+$F75,$E75+$G75),IF($W75&lt;IF($E75+$F75&lt;$E75+$G75,$E75+$F75,$E75+$G75),$W75-IF($E75+$F75&lt;$E75+$G75,$E75+$F75,$E75+$G75),"")))))</f>
        <v/>
      </c>
      <c r="Z75" s="265" t="str">
        <f>IF(AND(IF($X75="",IF($E75+$F75&gt;$E75+$G75,$E75+$F75,$E75+$G75),"XXX")&lt;=IF($E75+$F75&gt;$E75+$G75,$E75+$F75,$E75+$G75),IF($X75="",IF($E75+$F75&gt;$E75+$G75,$E75+$F75,$E75+$G75),"XXX")&gt;=IF($E75+$F75&lt;$E75+$G75,$E75+$F75,$E75+$G75)),"",IF(OR($X75=Translation!$C$50,$X75=Translation!$D$50),"",IF(OR($X75=Translation!$C$51,$X75=Translation!$D$51),Translation!$K$5,IF($X75&gt;IF($E75+$F75&gt;$E75+$G75,$E75+$F75,$E75+$G75),$X75-IF($E75+$F75&gt;$E75+$G75,$E75+$F75,$E75+$G75),IF($X75&lt;IF($E75+$F75&lt;$E75+$G75,$E75+$F75,$E75+$G75),$X75-IF($E75+$F75&lt;$E75+$G75,$E75+$F75,$E75+$G75),"")))))</f>
        <v/>
      </c>
      <c r="AA75" s="278" t="str">
        <f>IF(ISBLANK(Report!AI75),"",AI75)</f>
        <v/>
      </c>
      <c r="AB75" s="25" t="str">
        <f t="shared" si="4"/>
        <v/>
      </c>
      <c r="AC75" s="26" t="str">
        <f t="shared" si="2"/>
        <v/>
      </c>
      <c r="AE75" s="45"/>
      <c r="AF75" s="177">
        <v>74</v>
      </c>
      <c r="AG75" s="177" t="str">
        <f t="shared" si="3"/>
        <v/>
      </c>
      <c r="AI75" s="16"/>
      <c r="AJ75" s="189"/>
    </row>
    <row r="76" spans="1:36" s="177" customFormat="1" ht="17.399999999999999" x14ac:dyDescent="0.3">
      <c r="A76" s="188"/>
      <c r="B76" s="196"/>
      <c r="C76" s="267"/>
      <c r="D76" s="268"/>
      <c r="E76" s="269"/>
      <c r="F76" s="269"/>
      <c r="G76" s="269"/>
      <c r="H76" s="270" t="str">
        <f>IF(AND(I76&lt;&gt;"",I76&lt;&gt;"None"),VLOOKUP(I76,Translation!$N$4:$O$111,2,FALSE),"")</f>
        <v/>
      </c>
      <c r="I76" s="270"/>
      <c r="J76" s="269"/>
      <c r="K76" s="269"/>
      <c r="L76" s="269"/>
      <c r="M76" s="271"/>
      <c r="N76" s="272"/>
      <c r="O76" s="273" t="str">
        <f>IF(AND(IF($J76="",IF($E76+$F76&gt;$E76+$G76,$E76+$F76,$E76+$G76),"XXX")&lt;=IF($E76+$F76&gt;$E76+$G76,$E76+$F76,$E76+$G76),IF($J76="",IF($E76+$F76&gt;$E76+$G76,$E76+$F76,$E76+$G76),"XXX")&gt;=IF($E76+$F76&lt;$E76+$G76,$E76+$F76,$E76+$G76)),"",IF(OR($J76=Translation!$C$50,$J76=Translation!$D$50),"",IF(OR($J76=Translation!$C$51,$J76=Translation!$D$51),Translation!$K$5,IF($J76&gt;IF($E76+$F76&gt;$E76+$G76,$E76+$F76,$E76+$G76),$J76-IF($E76+$F76&gt;$E76+$G76,$E76+$F76,$E76+$G76),IF($J76&lt;IF($E76+$F76&lt;$E76+$G76,$E76+$F76,$E76+$G76),$J76-IF($E76+$F76&lt;$E76+$G76,$E76+$F76,$E76+$G76),"")))))</f>
        <v/>
      </c>
      <c r="P76" s="274" t="str">
        <f>IF(AND(IF($K76="",IF($E76+$F76&gt;$E76+$G76,$E76+$F76,$E76+$G76),"XXX")&lt;=IF($E76+$F76&gt;$E76+$G76,$E76+$F76,$E76+$G76),IF($K76="",IF($E76+$F76&gt;$E76+$G76,$E76+$F76,$E76+$G76),"XXX")&gt;=IF($E76+$F76&lt;$E76+$G76,$E76+$F76,$E76+$G76)),"",IF(OR($K76=Translation!$C$50,$K76=Translation!$D$50),"",IF(OR($K76=Translation!$C$51,$K76=Translation!$D$51),Translation!$K$5,IF($K76&gt;IF($E76+$F76&gt;$E76+$G76,$E76+$F76,$E76+$G76),$K76-IF($E76+$F76&gt;$E76+$G76,$E76+$F76,$E76+$G76),IF($K76&lt;IF($E76+$F76&lt;$E76+$G76,$E76+$F76,$E76+$G76),$K76-IF($E76+$F76&lt;$E76+$G76,$E76+$F76,$E76+$G76),"")))))</f>
        <v/>
      </c>
      <c r="Q76" s="274" t="str">
        <f>IF(AND(IF($L76="",IF($E76+$F76&gt;$E76+$G76,$E76+$F76,$E76+$G76),"XXX")&lt;=IF($E76+$F76&gt;$E76+$G76,$E76+$F76,$E76+$G76),IF($L76="",IF($E76+$F76&gt;$E76+$G76,$E76+$F76,$E76+$G76),"XXX")&gt;=IF($E76+$F76&lt;$E76+$G76,$E76+$F76,$E76+$G76)),"",IF(OR($L76=Translation!$C$50,$L76=Translation!$D$50),"",IF(OR($L76=Translation!$C$51,$L76=Translation!$D$51),Translation!$K$5,IF($L76&gt;IF($E76+$F76&gt;$E76+$G76,$E76+$F76,$E76+$G76),$L76-IF($E76+$F76&gt;$E76+$G76,$E76+$F76,$E76+$G76),IF($L76&lt;IF($E76+$F76&lt;$E76+$G76,$E76+$F76,$E76+$G76),$L76-IF($E76+$F76&lt;$E76+$G76,$E76+$F76,$E76+$G76),"")))))</f>
        <v/>
      </c>
      <c r="R76" s="274" t="str">
        <f>IF(AND(IF($M76="",IF($E76+$F76&gt;$E76+$G76,$E76+$F76,$E76+$G76),"XXX")&lt;=IF($E76+$F76&gt;$E76+$G76,$E76+$F76,$E76+$G76),IF($M76="",IF($E76+$F76&gt;$E76+$G76,$E76+$F76,$E76+$G76),"XXX")&gt;=IF($E76+$F76&lt;$E76+$G76,$E76+$F76,$E76+$G76)),"",IF(OR($M76=Translation!$C$50,$M76=Translation!$D$50),"",IF(OR($M76=Translation!$C$51,$M76=Translation!$D$51),Translation!$K$5,IF($M76&gt;IF($E76+$F76&gt;$E76+$G76,$E76+$F76,$E76+$G76),$M76-IF($E76+$F76&gt;$E76+$G76,$E76+$F76,$E76+$G76),IF($M76&lt;IF($E76+$F76&lt;$E76+$G76,$E76+$F76,$E76+$G76),$M76-IF($E76+$F76&lt;$E76+$G76,$E76+$F76,$E76+$G76),"")))))</f>
        <v/>
      </c>
      <c r="S76" s="275"/>
      <c r="T76" s="23" t="str">
        <f t="shared" si="0"/>
        <v/>
      </c>
      <c r="U76" s="24" t="str">
        <f t="shared" si="5"/>
        <v/>
      </c>
      <c r="V76" s="261"/>
      <c r="W76" s="276"/>
      <c r="X76" s="277"/>
      <c r="Y76" s="264" t="str">
        <f>IF(AND(IF($W76="",IF($E76+$F76&gt;$E76+$G76,$E76+$F76,$E76+$G76),"XXX")&lt;=IF($E76+$F76&gt;$E76+$G76,$E76+$F76,$E76+$G76),IF($W76="",IF($E76+$F76&gt;$E76+$G76,$E76+$F76,$E76+$G76),"XXX")&gt;=IF($E76+$F76&lt;$E76+$G76,$E76+$F76,$E76+$G76)),"",IF(OR($W76=Translation!$C$50,$W76=Translation!$D$50),"",IF(OR($W76=Translation!$C$51,$W76=Translation!$D$51),Translation!$K$5,IF($W76&gt;IF($E76+$F76&gt;$E76+$G76,$E76+$F76,$E76+$G76),$W76-IF($E76+$F76&gt;$E76+$G76,$E76+$F76,$E76+$G76),IF($W76&lt;IF($E76+$F76&lt;$E76+$G76,$E76+$F76,$E76+$G76),$W76-IF($E76+$F76&lt;$E76+$G76,$E76+$F76,$E76+$G76),"")))))</f>
        <v/>
      </c>
      <c r="Z76" s="265" t="str">
        <f>IF(AND(IF($X76="",IF($E76+$F76&gt;$E76+$G76,$E76+$F76,$E76+$G76),"XXX")&lt;=IF($E76+$F76&gt;$E76+$G76,$E76+$F76,$E76+$G76),IF($X76="",IF($E76+$F76&gt;$E76+$G76,$E76+$F76,$E76+$G76),"XXX")&gt;=IF($E76+$F76&lt;$E76+$G76,$E76+$F76,$E76+$G76)),"",IF(OR($X76=Translation!$C$50,$X76=Translation!$D$50),"",IF(OR($X76=Translation!$C$51,$X76=Translation!$D$51),Translation!$K$5,IF($X76&gt;IF($E76+$F76&gt;$E76+$G76,$E76+$F76,$E76+$G76),$X76-IF($E76+$F76&gt;$E76+$G76,$E76+$F76,$E76+$G76),IF($X76&lt;IF($E76+$F76&lt;$E76+$G76,$E76+$F76,$E76+$G76),$X76-IF($E76+$F76&lt;$E76+$G76,$E76+$F76,$E76+$G76),"")))))</f>
        <v/>
      </c>
      <c r="AA76" s="278" t="str">
        <f>IF(ISBLANK(Report!AI76),"",AI76)</f>
        <v/>
      </c>
      <c r="AB76" s="25" t="str">
        <f t="shared" si="4"/>
        <v/>
      </c>
      <c r="AC76" s="26" t="str">
        <f t="shared" si="2"/>
        <v/>
      </c>
      <c r="AE76" s="45"/>
      <c r="AF76" s="15">
        <v>75</v>
      </c>
      <c r="AG76" s="177" t="str">
        <f t="shared" si="3"/>
        <v/>
      </c>
      <c r="AI76" s="16"/>
      <c r="AJ76" s="189"/>
    </row>
    <row r="77" spans="1:36" s="177" customFormat="1" ht="17.399999999999999" x14ac:dyDescent="0.3">
      <c r="A77" s="188"/>
      <c r="B77" s="196"/>
      <c r="C77" s="267"/>
      <c r="D77" s="268"/>
      <c r="E77" s="269"/>
      <c r="F77" s="269"/>
      <c r="G77" s="269"/>
      <c r="H77" s="270" t="str">
        <f>IF(AND(I77&lt;&gt;"",I77&lt;&gt;"None"),VLOOKUP(I77,Translation!$N$4:$O$111,2,FALSE),"")</f>
        <v/>
      </c>
      <c r="I77" s="270"/>
      <c r="J77" s="269"/>
      <c r="K77" s="269"/>
      <c r="L77" s="269"/>
      <c r="M77" s="271"/>
      <c r="N77" s="272"/>
      <c r="O77" s="273" t="str">
        <f>IF(AND(IF($J77="",IF($E77+$F77&gt;$E77+$G77,$E77+$F77,$E77+$G77),"XXX")&lt;=IF($E77+$F77&gt;$E77+$G77,$E77+$F77,$E77+$G77),IF($J77="",IF($E77+$F77&gt;$E77+$G77,$E77+$F77,$E77+$G77),"XXX")&gt;=IF($E77+$F77&lt;$E77+$G77,$E77+$F77,$E77+$G77)),"",IF(OR($J77=Translation!$C$50,$J77=Translation!$D$50),"",IF(OR($J77=Translation!$C$51,$J77=Translation!$D$51),Translation!$K$5,IF($J77&gt;IF($E77+$F77&gt;$E77+$G77,$E77+$F77,$E77+$G77),$J77-IF($E77+$F77&gt;$E77+$G77,$E77+$F77,$E77+$G77),IF($J77&lt;IF($E77+$F77&lt;$E77+$G77,$E77+$F77,$E77+$G77),$J77-IF($E77+$F77&lt;$E77+$G77,$E77+$F77,$E77+$G77),"")))))</f>
        <v/>
      </c>
      <c r="P77" s="274" t="str">
        <f>IF(AND(IF($K77="",IF($E77+$F77&gt;$E77+$G77,$E77+$F77,$E77+$G77),"XXX")&lt;=IF($E77+$F77&gt;$E77+$G77,$E77+$F77,$E77+$G77),IF($K77="",IF($E77+$F77&gt;$E77+$G77,$E77+$F77,$E77+$G77),"XXX")&gt;=IF($E77+$F77&lt;$E77+$G77,$E77+$F77,$E77+$G77)),"",IF(OR($K77=Translation!$C$50,$K77=Translation!$D$50),"",IF(OR($K77=Translation!$C$51,$K77=Translation!$D$51),Translation!$K$5,IF($K77&gt;IF($E77+$F77&gt;$E77+$G77,$E77+$F77,$E77+$G77),$K77-IF($E77+$F77&gt;$E77+$G77,$E77+$F77,$E77+$G77),IF($K77&lt;IF($E77+$F77&lt;$E77+$G77,$E77+$F77,$E77+$G77),$K77-IF($E77+$F77&lt;$E77+$G77,$E77+$F77,$E77+$G77),"")))))</f>
        <v/>
      </c>
      <c r="Q77" s="274" t="str">
        <f>IF(AND(IF($L77="",IF($E77+$F77&gt;$E77+$G77,$E77+$F77,$E77+$G77),"XXX")&lt;=IF($E77+$F77&gt;$E77+$G77,$E77+$F77,$E77+$G77),IF($L77="",IF($E77+$F77&gt;$E77+$G77,$E77+$F77,$E77+$G77),"XXX")&gt;=IF($E77+$F77&lt;$E77+$G77,$E77+$F77,$E77+$G77)),"",IF(OR($L77=Translation!$C$50,$L77=Translation!$D$50),"",IF(OR($L77=Translation!$C$51,$L77=Translation!$D$51),Translation!$K$5,IF($L77&gt;IF($E77+$F77&gt;$E77+$G77,$E77+$F77,$E77+$G77),$L77-IF($E77+$F77&gt;$E77+$G77,$E77+$F77,$E77+$G77),IF($L77&lt;IF($E77+$F77&lt;$E77+$G77,$E77+$F77,$E77+$G77),$L77-IF($E77+$F77&lt;$E77+$G77,$E77+$F77,$E77+$G77),"")))))</f>
        <v/>
      </c>
      <c r="R77" s="274" t="str">
        <f>IF(AND(IF($M77="",IF($E77+$F77&gt;$E77+$G77,$E77+$F77,$E77+$G77),"XXX")&lt;=IF($E77+$F77&gt;$E77+$G77,$E77+$F77,$E77+$G77),IF($M77="",IF($E77+$F77&gt;$E77+$G77,$E77+$F77,$E77+$G77),"XXX")&gt;=IF($E77+$F77&lt;$E77+$G77,$E77+$F77,$E77+$G77)),"",IF(OR($M77=Translation!$C$50,$M77=Translation!$D$50),"",IF(OR($M77=Translation!$C$51,$M77=Translation!$D$51),Translation!$K$5,IF($M77&gt;IF($E77+$F77&gt;$E77+$G77,$E77+$F77,$E77+$G77),$M77-IF($E77+$F77&gt;$E77+$G77,$E77+$F77,$E77+$G77),IF($M77&lt;IF($E77+$F77&lt;$E77+$G77,$E77+$F77,$E77+$G77),$M77-IF($E77+$F77&lt;$E77+$G77,$E77+$F77,$E77+$G77),"")))))</f>
        <v/>
      </c>
      <c r="S77" s="275"/>
      <c r="T77" s="23" t="str">
        <f t="shared" si="0"/>
        <v/>
      </c>
      <c r="U77" s="24" t="str">
        <f t="shared" si="5"/>
        <v/>
      </c>
      <c r="V77" s="261"/>
      <c r="W77" s="276"/>
      <c r="X77" s="277"/>
      <c r="Y77" s="264" t="str">
        <f>IF(AND(IF($W77="",IF($E77+$F77&gt;$E77+$G77,$E77+$F77,$E77+$G77),"XXX")&lt;=IF($E77+$F77&gt;$E77+$G77,$E77+$F77,$E77+$G77),IF($W77="",IF($E77+$F77&gt;$E77+$G77,$E77+$F77,$E77+$G77),"XXX")&gt;=IF($E77+$F77&lt;$E77+$G77,$E77+$F77,$E77+$G77)),"",IF(OR($W77=Translation!$C$50,$W77=Translation!$D$50),"",IF(OR($W77=Translation!$C$51,$W77=Translation!$D$51),Translation!$K$5,IF($W77&gt;IF($E77+$F77&gt;$E77+$G77,$E77+$F77,$E77+$G77),$W77-IF($E77+$F77&gt;$E77+$G77,$E77+$F77,$E77+$G77),IF($W77&lt;IF($E77+$F77&lt;$E77+$G77,$E77+$F77,$E77+$G77),$W77-IF($E77+$F77&lt;$E77+$G77,$E77+$F77,$E77+$G77),"")))))</f>
        <v/>
      </c>
      <c r="Z77" s="265" t="str">
        <f>IF(AND(IF($X77="",IF($E77+$F77&gt;$E77+$G77,$E77+$F77,$E77+$G77),"XXX")&lt;=IF($E77+$F77&gt;$E77+$G77,$E77+$F77,$E77+$G77),IF($X77="",IF($E77+$F77&gt;$E77+$G77,$E77+$F77,$E77+$G77),"XXX")&gt;=IF($E77+$F77&lt;$E77+$G77,$E77+$F77,$E77+$G77)),"",IF(OR($X77=Translation!$C$50,$X77=Translation!$D$50),"",IF(OR($X77=Translation!$C$51,$X77=Translation!$D$51),Translation!$K$5,IF($X77&gt;IF($E77+$F77&gt;$E77+$G77,$E77+$F77,$E77+$G77),$X77-IF($E77+$F77&gt;$E77+$G77,$E77+$F77,$E77+$G77),IF($X77&lt;IF($E77+$F77&lt;$E77+$G77,$E77+$F77,$E77+$G77),$X77-IF($E77+$F77&lt;$E77+$G77,$E77+$F77,$E77+$G77),"")))))</f>
        <v/>
      </c>
      <c r="AA77" s="278" t="str">
        <f>IF(ISBLANK(Report!AI77),"",AI77)</f>
        <v/>
      </c>
      <c r="AB77" s="25" t="str">
        <f t="shared" si="4"/>
        <v/>
      </c>
      <c r="AC77" s="26" t="str">
        <f t="shared" si="2"/>
        <v/>
      </c>
      <c r="AE77" s="45"/>
      <c r="AF77" s="177">
        <v>76</v>
      </c>
      <c r="AG77" s="177" t="str">
        <f t="shared" si="3"/>
        <v/>
      </c>
      <c r="AI77" s="16"/>
      <c r="AJ77" s="189"/>
    </row>
    <row r="78" spans="1:36" s="177" customFormat="1" ht="17.399999999999999" x14ac:dyDescent="0.3">
      <c r="A78" s="188"/>
      <c r="B78" s="196"/>
      <c r="C78" s="267"/>
      <c r="D78" s="268"/>
      <c r="E78" s="269"/>
      <c r="F78" s="269"/>
      <c r="G78" s="269"/>
      <c r="H78" s="270" t="str">
        <f>IF(AND(I78&lt;&gt;"",I78&lt;&gt;"None"),VLOOKUP(I78,Translation!$N$4:$O$111,2,FALSE),"")</f>
        <v/>
      </c>
      <c r="I78" s="270"/>
      <c r="J78" s="269"/>
      <c r="K78" s="269"/>
      <c r="L78" s="269"/>
      <c r="M78" s="271"/>
      <c r="N78" s="272"/>
      <c r="O78" s="273" t="str">
        <f>IF(AND(IF($J78="",IF($E78+$F78&gt;$E78+$G78,$E78+$F78,$E78+$G78),"XXX")&lt;=IF($E78+$F78&gt;$E78+$G78,$E78+$F78,$E78+$G78),IF($J78="",IF($E78+$F78&gt;$E78+$G78,$E78+$F78,$E78+$G78),"XXX")&gt;=IF($E78+$F78&lt;$E78+$G78,$E78+$F78,$E78+$G78)),"",IF(OR($J78=Translation!$C$50,$J78=Translation!$D$50),"",IF(OR($J78=Translation!$C$51,$J78=Translation!$D$51),Translation!$K$5,IF($J78&gt;IF($E78+$F78&gt;$E78+$G78,$E78+$F78,$E78+$G78),$J78-IF($E78+$F78&gt;$E78+$G78,$E78+$F78,$E78+$G78),IF($J78&lt;IF($E78+$F78&lt;$E78+$G78,$E78+$F78,$E78+$G78),$J78-IF($E78+$F78&lt;$E78+$G78,$E78+$F78,$E78+$G78),"")))))</f>
        <v/>
      </c>
      <c r="P78" s="274" t="str">
        <f>IF(AND(IF($K78="",IF($E78+$F78&gt;$E78+$G78,$E78+$F78,$E78+$G78),"XXX")&lt;=IF($E78+$F78&gt;$E78+$G78,$E78+$F78,$E78+$G78),IF($K78="",IF($E78+$F78&gt;$E78+$G78,$E78+$F78,$E78+$G78),"XXX")&gt;=IF($E78+$F78&lt;$E78+$G78,$E78+$F78,$E78+$G78)),"",IF(OR($K78=Translation!$C$50,$K78=Translation!$D$50),"",IF(OR($K78=Translation!$C$51,$K78=Translation!$D$51),Translation!$K$5,IF($K78&gt;IF($E78+$F78&gt;$E78+$G78,$E78+$F78,$E78+$G78),$K78-IF($E78+$F78&gt;$E78+$G78,$E78+$F78,$E78+$G78),IF($K78&lt;IF($E78+$F78&lt;$E78+$G78,$E78+$F78,$E78+$G78),$K78-IF($E78+$F78&lt;$E78+$G78,$E78+$F78,$E78+$G78),"")))))</f>
        <v/>
      </c>
      <c r="Q78" s="274" t="str">
        <f>IF(AND(IF($L78="",IF($E78+$F78&gt;$E78+$G78,$E78+$F78,$E78+$G78),"XXX")&lt;=IF($E78+$F78&gt;$E78+$G78,$E78+$F78,$E78+$G78),IF($L78="",IF($E78+$F78&gt;$E78+$G78,$E78+$F78,$E78+$G78),"XXX")&gt;=IF($E78+$F78&lt;$E78+$G78,$E78+$F78,$E78+$G78)),"",IF(OR($L78=Translation!$C$50,$L78=Translation!$D$50),"",IF(OR($L78=Translation!$C$51,$L78=Translation!$D$51),Translation!$K$5,IF($L78&gt;IF($E78+$F78&gt;$E78+$G78,$E78+$F78,$E78+$G78),$L78-IF($E78+$F78&gt;$E78+$G78,$E78+$F78,$E78+$G78),IF($L78&lt;IF($E78+$F78&lt;$E78+$G78,$E78+$F78,$E78+$G78),$L78-IF($E78+$F78&lt;$E78+$G78,$E78+$F78,$E78+$G78),"")))))</f>
        <v/>
      </c>
      <c r="R78" s="274" t="str">
        <f>IF(AND(IF($M78="",IF($E78+$F78&gt;$E78+$G78,$E78+$F78,$E78+$G78),"XXX")&lt;=IF($E78+$F78&gt;$E78+$G78,$E78+$F78,$E78+$G78),IF($M78="",IF($E78+$F78&gt;$E78+$G78,$E78+$F78,$E78+$G78),"XXX")&gt;=IF($E78+$F78&lt;$E78+$G78,$E78+$F78,$E78+$G78)),"",IF(OR($M78=Translation!$C$50,$M78=Translation!$D$50),"",IF(OR($M78=Translation!$C$51,$M78=Translation!$D$51),Translation!$K$5,IF($M78&gt;IF($E78+$F78&gt;$E78+$G78,$E78+$F78,$E78+$G78),$M78-IF($E78+$F78&gt;$E78+$G78,$E78+$F78,$E78+$G78),IF($M78&lt;IF($E78+$F78&lt;$E78+$G78,$E78+$F78,$E78+$G78),$M78-IF($E78+$F78&lt;$E78+$G78,$E78+$F78,$E78+$G78),"")))))</f>
        <v/>
      </c>
      <c r="S78" s="275"/>
      <c r="T78" s="23" t="str">
        <f t="shared" si="0"/>
        <v/>
      </c>
      <c r="U78" s="24" t="str">
        <f t="shared" si="5"/>
        <v/>
      </c>
      <c r="V78" s="261"/>
      <c r="W78" s="276"/>
      <c r="X78" s="277"/>
      <c r="Y78" s="264" t="str">
        <f>IF(AND(IF($W78="",IF($E78+$F78&gt;$E78+$G78,$E78+$F78,$E78+$G78),"XXX")&lt;=IF($E78+$F78&gt;$E78+$G78,$E78+$F78,$E78+$G78),IF($W78="",IF($E78+$F78&gt;$E78+$G78,$E78+$F78,$E78+$G78),"XXX")&gt;=IF($E78+$F78&lt;$E78+$G78,$E78+$F78,$E78+$G78)),"",IF(OR($W78=Translation!$C$50,$W78=Translation!$D$50),"",IF(OR($W78=Translation!$C$51,$W78=Translation!$D$51),Translation!$K$5,IF($W78&gt;IF($E78+$F78&gt;$E78+$G78,$E78+$F78,$E78+$G78),$W78-IF($E78+$F78&gt;$E78+$G78,$E78+$F78,$E78+$G78),IF($W78&lt;IF($E78+$F78&lt;$E78+$G78,$E78+$F78,$E78+$G78),$W78-IF($E78+$F78&lt;$E78+$G78,$E78+$F78,$E78+$G78),"")))))</f>
        <v/>
      </c>
      <c r="Z78" s="265" t="str">
        <f>IF(AND(IF($X78="",IF($E78+$F78&gt;$E78+$G78,$E78+$F78,$E78+$G78),"XXX")&lt;=IF($E78+$F78&gt;$E78+$G78,$E78+$F78,$E78+$G78),IF($X78="",IF($E78+$F78&gt;$E78+$G78,$E78+$F78,$E78+$G78),"XXX")&gt;=IF($E78+$F78&lt;$E78+$G78,$E78+$F78,$E78+$G78)),"",IF(OR($X78=Translation!$C$50,$X78=Translation!$D$50),"",IF(OR($X78=Translation!$C$51,$X78=Translation!$D$51),Translation!$K$5,IF($X78&gt;IF($E78+$F78&gt;$E78+$G78,$E78+$F78,$E78+$G78),$X78-IF($E78+$F78&gt;$E78+$G78,$E78+$F78,$E78+$G78),IF($X78&lt;IF($E78+$F78&lt;$E78+$G78,$E78+$F78,$E78+$G78),$X78-IF($E78+$F78&lt;$E78+$G78,$E78+$F78,$E78+$G78),"")))))</f>
        <v/>
      </c>
      <c r="AA78" s="278" t="str">
        <f>IF(ISBLANK(Report!AI78),"",AI78)</f>
        <v/>
      </c>
      <c r="AB78" s="25" t="str">
        <f t="shared" si="4"/>
        <v/>
      </c>
      <c r="AC78" s="26" t="str">
        <f t="shared" si="2"/>
        <v/>
      </c>
      <c r="AE78" s="45"/>
      <c r="AF78" s="15">
        <v>77</v>
      </c>
      <c r="AG78" s="177" t="str">
        <f t="shared" si="3"/>
        <v/>
      </c>
      <c r="AI78" s="16"/>
      <c r="AJ78" s="189"/>
    </row>
    <row r="79" spans="1:36" s="177" customFormat="1" ht="17.399999999999999" x14ac:dyDescent="0.3">
      <c r="A79" s="188"/>
      <c r="B79" s="196"/>
      <c r="C79" s="267"/>
      <c r="D79" s="268"/>
      <c r="E79" s="269"/>
      <c r="F79" s="269"/>
      <c r="G79" s="269"/>
      <c r="H79" s="270" t="str">
        <f>IF(AND(I79&lt;&gt;"",I79&lt;&gt;"None"),VLOOKUP(I79,Translation!$N$4:$O$111,2,FALSE),"")</f>
        <v/>
      </c>
      <c r="I79" s="270"/>
      <c r="J79" s="269"/>
      <c r="K79" s="269"/>
      <c r="L79" s="269"/>
      <c r="M79" s="271"/>
      <c r="N79" s="272"/>
      <c r="O79" s="273" t="str">
        <f>IF(AND(IF($J79="",IF($E79+$F79&gt;$E79+$G79,$E79+$F79,$E79+$G79),"XXX")&lt;=IF($E79+$F79&gt;$E79+$G79,$E79+$F79,$E79+$G79),IF($J79="",IF($E79+$F79&gt;$E79+$G79,$E79+$F79,$E79+$G79),"XXX")&gt;=IF($E79+$F79&lt;$E79+$G79,$E79+$F79,$E79+$G79)),"",IF(OR($J79=Translation!$C$50,$J79=Translation!$D$50),"",IF(OR($J79=Translation!$C$51,$J79=Translation!$D$51),Translation!$K$5,IF($J79&gt;IF($E79+$F79&gt;$E79+$G79,$E79+$F79,$E79+$G79),$J79-IF($E79+$F79&gt;$E79+$G79,$E79+$F79,$E79+$G79),IF($J79&lt;IF($E79+$F79&lt;$E79+$G79,$E79+$F79,$E79+$G79),$J79-IF($E79+$F79&lt;$E79+$G79,$E79+$F79,$E79+$G79),"")))))</f>
        <v/>
      </c>
      <c r="P79" s="274" t="str">
        <f>IF(AND(IF($K79="",IF($E79+$F79&gt;$E79+$G79,$E79+$F79,$E79+$G79),"XXX")&lt;=IF($E79+$F79&gt;$E79+$G79,$E79+$F79,$E79+$G79),IF($K79="",IF($E79+$F79&gt;$E79+$G79,$E79+$F79,$E79+$G79),"XXX")&gt;=IF($E79+$F79&lt;$E79+$G79,$E79+$F79,$E79+$G79)),"",IF(OR($K79=Translation!$C$50,$K79=Translation!$D$50),"",IF(OR($K79=Translation!$C$51,$K79=Translation!$D$51),Translation!$K$5,IF($K79&gt;IF($E79+$F79&gt;$E79+$G79,$E79+$F79,$E79+$G79),$K79-IF($E79+$F79&gt;$E79+$G79,$E79+$F79,$E79+$G79),IF($K79&lt;IF($E79+$F79&lt;$E79+$G79,$E79+$F79,$E79+$G79),$K79-IF($E79+$F79&lt;$E79+$G79,$E79+$F79,$E79+$G79),"")))))</f>
        <v/>
      </c>
      <c r="Q79" s="274" t="str">
        <f>IF(AND(IF($L79="",IF($E79+$F79&gt;$E79+$G79,$E79+$F79,$E79+$G79),"XXX")&lt;=IF($E79+$F79&gt;$E79+$G79,$E79+$F79,$E79+$G79),IF($L79="",IF($E79+$F79&gt;$E79+$G79,$E79+$F79,$E79+$G79),"XXX")&gt;=IF($E79+$F79&lt;$E79+$G79,$E79+$F79,$E79+$G79)),"",IF(OR($L79=Translation!$C$50,$L79=Translation!$D$50),"",IF(OR($L79=Translation!$C$51,$L79=Translation!$D$51),Translation!$K$5,IF($L79&gt;IF($E79+$F79&gt;$E79+$G79,$E79+$F79,$E79+$G79),$L79-IF($E79+$F79&gt;$E79+$G79,$E79+$F79,$E79+$G79),IF($L79&lt;IF($E79+$F79&lt;$E79+$G79,$E79+$F79,$E79+$G79),$L79-IF($E79+$F79&lt;$E79+$G79,$E79+$F79,$E79+$G79),"")))))</f>
        <v/>
      </c>
      <c r="R79" s="274" t="str">
        <f>IF(AND(IF($M79="",IF($E79+$F79&gt;$E79+$G79,$E79+$F79,$E79+$G79),"XXX")&lt;=IF($E79+$F79&gt;$E79+$G79,$E79+$F79,$E79+$G79),IF($M79="",IF($E79+$F79&gt;$E79+$G79,$E79+$F79,$E79+$G79),"XXX")&gt;=IF($E79+$F79&lt;$E79+$G79,$E79+$F79,$E79+$G79)),"",IF(OR($M79=Translation!$C$50,$M79=Translation!$D$50),"",IF(OR($M79=Translation!$C$51,$M79=Translation!$D$51),Translation!$K$5,IF($M79&gt;IF($E79+$F79&gt;$E79+$G79,$E79+$F79,$E79+$G79),$M79-IF($E79+$F79&gt;$E79+$G79,$E79+$F79,$E79+$G79),IF($M79&lt;IF($E79+$F79&lt;$E79+$G79,$E79+$F79,$E79+$G79),$M79-IF($E79+$F79&lt;$E79+$G79,$E79+$F79,$E79+$G79),"")))))</f>
        <v/>
      </c>
      <c r="S79" s="275"/>
      <c r="T79" s="23" t="str">
        <f t="shared" si="0"/>
        <v/>
      </c>
      <c r="U79" s="24" t="str">
        <f t="shared" si="5"/>
        <v/>
      </c>
      <c r="V79" s="261"/>
      <c r="W79" s="276"/>
      <c r="X79" s="277"/>
      <c r="Y79" s="264" t="str">
        <f>IF(AND(IF($W79="",IF($E79+$F79&gt;$E79+$G79,$E79+$F79,$E79+$G79),"XXX")&lt;=IF($E79+$F79&gt;$E79+$G79,$E79+$F79,$E79+$G79),IF($W79="",IF($E79+$F79&gt;$E79+$G79,$E79+$F79,$E79+$G79),"XXX")&gt;=IF($E79+$F79&lt;$E79+$G79,$E79+$F79,$E79+$G79)),"",IF(OR($W79=Translation!$C$50,$W79=Translation!$D$50),"",IF(OR($W79=Translation!$C$51,$W79=Translation!$D$51),Translation!$K$5,IF($W79&gt;IF($E79+$F79&gt;$E79+$G79,$E79+$F79,$E79+$G79),$W79-IF($E79+$F79&gt;$E79+$G79,$E79+$F79,$E79+$G79),IF($W79&lt;IF($E79+$F79&lt;$E79+$G79,$E79+$F79,$E79+$G79),$W79-IF($E79+$F79&lt;$E79+$G79,$E79+$F79,$E79+$G79),"")))))</f>
        <v/>
      </c>
      <c r="Z79" s="265" t="str">
        <f>IF(AND(IF($X79="",IF($E79+$F79&gt;$E79+$G79,$E79+$F79,$E79+$G79),"XXX")&lt;=IF($E79+$F79&gt;$E79+$G79,$E79+$F79,$E79+$G79),IF($X79="",IF($E79+$F79&gt;$E79+$G79,$E79+$F79,$E79+$G79),"XXX")&gt;=IF($E79+$F79&lt;$E79+$G79,$E79+$F79,$E79+$G79)),"",IF(OR($X79=Translation!$C$50,$X79=Translation!$D$50),"",IF(OR($X79=Translation!$C$51,$X79=Translation!$D$51),Translation!$K$5,IF($X79&gt;IF($E79+$F79&gt;$E79+$G79,$E79+$F79,$E79+$G79),$X79-IF($E79+$F79&gt;$E79+$G79,$E79+$F79,$E79+$G79),IF($X79&lt;IF($E79+$F79&lt;$E79+$G79,$E79+$F79,$E79+$G79),$X79-IF($E79+$F79&lt;$E79+$G79,$E79+$F79,$E79+$G79),"")))))</f>
        <v/>
      </c>
      <c r="AA79" s="278" t="str">
        <f>IF(ISBLANK(Report!AI79),"",AI79)</f>
        <v/>
      </c>
      <c r="AB79" s="25" t="str">
        <f t="shared" si="4"/>
        <v/>
      </c>
      <c r="AC79" s="26" t="str">
        <f t="shared" si="2"/>
        <v/>
      </c>
      <c r="AE79" s="45"/>
      <c r="AF79" s="177">
        <v>78</v>
      </c>
      <c r="AG79" s="177" t="str">
        <f t="shared" si="3"/>
        <v/>
      </c>
      <c r="AI79" s="16"/>
      <c r="AJ79" s="189"/>
    </row>
    <row r="80" spans="1:36" s="177" customFormat="1" ht="17.399999999999999" x14ac:dyDescent="0.3">
      <c r="A80" s="190"/>
      <c r="B80" s="196"/>
      <c r="C80" s="267"/>
      <c r="D80" s="268"/>
      <c r="E80" s="269"/>
      <c r="F80" s="269"/>
      <c r="G80" s="269"/>
      <c r="H80" s="270" t="str">
        <f>IF(AND(I80&lt;&gt;"",I80&lt;&gt;"None"),VLOOKUP(I80,Translation!$N$4:$O$111,2,FALSE),"")</f>
        <v/>
      </c>
      <c r="I80" s="270"/>
      <c r="J80" s="269"/>
      <c r="K80" s="269"/>
      <c r="L80" s="269"/>
      <c r="M80" s="271"/>
      <c r="N80" s="272"/>
      <c r="O80" s="273" t="str">
        <f>IF(AND(IF($J80="",IF($E80+$F80&gt;$E80+$G80,$E80+$F80,$E80+$G80),"XXX")&lt;=IF($E80+$F80&gt;$E80+$G80,$E80+$F80,$E80+$G80),IF($J80="",IF($E80+$F80&gt;$E80+$G80,$E80+$F80,$E80+$G80),"XXX")&gt;=IF($E80+$F80&lt;$E80+$G80,$E80+$F80,$E80+$G80)),"",IF(OR($J80=Translation!$C$50,$J80=Translation!$D$50),"",IF(OR($J80=Translation!$C$51,$J80=Translation!$D$51),Translation!$K$5,IF($J80&gt;IF($E80+$F80&gt;$E80+$G80,$E80+$F80,$E80+$G80),$J80-IF($E80+$F80&gt;$E80+$G80,$E80+$F80,$E80+$G80),IF($J80&lt;IF($E80+$F80&lt;$E80+$G80,$E80+$F80,$E80+$G80),$J80-IF($E80+$F80&lt;$E80+$G80,$E80+$F80,$E80+$G80),"")))))</f>
        <v/>
      </c>
      <c r="P80" s="274" t="str">
        <f>IF(AND(IF($K80="",IF($E80+$F80&gt;$E80+$G80,$E80+$F80,$E80+$G80),"XXX")&lt;=IF($E80+$F80&gt;$E80+$G80,$E80+$F80,$E80+$G80),IF($K80="",IF($E80+$F80&gt;$E80+$G80,$E80+$F80,$E80+$G80),"XXX")&gt;=IF($E80+$F80&lt;$E80+$G80,$E80+$F80,$E80+$G80)),"",IF(OR($K80=Translation!$C$50,$K80=Translation!$D$50),"",IF(OR($K80=Translation!$C$51,$K80=Translation!$D$51),Translation!$K$5,IF($K80&gt;IF($E80+$F80&gt;$E80+$G80,$E80+$F80,$E80+$G80),$K80-IF($E80+$F80&gt;$E80+$G80,$E80+$F80,$E80+$G80),IF($K80&lt;IF($E80+$F80&lt;$E80+$G80,$E80+$F80,$E80+$G80),$K80-IF($E80+$F80&lt;$E80+$G80,$E80+$F80,$E80+$G80),"")))))</f>
        <v/>
      </c>
      <c r="Q80" s="274" t="str">
        <f>IF(AND(IF($L80="",IF($E80+$F80&gt;$E80+$G80,$E80+$F80,$E80+$G80),"XXX")&lt;=IF($E80+$F80&gt;$E80+$G80,$E80+$F80,$E80+$G80),IF($L80="",IF($E80+$F80&gt;$E80+$G80,$E80+$F80,$E80+$G80),"XXX")&gt;=IF($E80+$F80&lt;$E80+$G80,$E80+$F80,$E80+$G80)),"",IF(OR($L80=Translation!$C$50,$L80=Translation!$D$50),"",IF(OR($L80=Translation!$C$51,$L80=Translation!$D$51),Translation!$K$5,IF($L80&gt;IF($E80+$F80&gt;$E80+$G80,$E80+$F80,$E80+$G80),$L80-IF($E80+$F80&gt;$E80+$G80,$E80+$F80,$E80+$G80),IF($L80&lt;IF($E80+$F80&lt;$E80+$G80,$E80+$F80,$E80+$G80),$L80-IF($E80+$F80&lt;$E80+$G80,$E80+$F80,$E80+$G80),"")))))</f>
        <v/>
      </c>
      <c r="R80" s="274" t="str">
        <f>IF(AND(IF($M80="",IF($E80+$F80&gt;$E80+$G80,$E80+$F80,$E80+$G80),"XXX")&lt;=IF($E80+$F80&gt;$E80+$G80,$E80+$F80,$E80+$G80),IF($M80="",IF($E80+$F80&gt;$E80+$G80,$E80+$F80,$E80+$G80),"XXX")&gt;=IF($E80+$F80&lt;$E80+$G80,$E80+$F80,$E80+$G80)),"",IF(OR($M80=Translation!$C$50,$M80=Translation!$D$50),"",IF(OR($M80=Translation!$C$51,$M80=Translation!$D$51),Translation!$K$5,IF($M80&gt;IF($E80+$F80&gt;$E80+$G80,$E80+$F80,$E80+$G80),$M80-IF($E80+$F80&gt;$E80+$G80,$E80+$F80,$E80+$G80),IF($M80&lt;IF($E80+$F80&lt;$E80+$G80,$E80+$F80,$E80+$G80),$M80-IF($E80+$F80&lt;$E80+$G80,$E80+$F80,$E80+$G80),"")))))</f>
        <v/>
      </c>
      <c r="S80" s="275"/>
      <c r="T80" s="23" t="str">
        <f t="shared" si="0"/>
        <v/>
      </c>
      <c r="U80" s="24" t="str">
        <f t="shared" si="5"/>
        <v/>
      </c>
      <c r="V80" s="261"/>
      <c r="W80" s="276"/>
      <c r="X80" s="277"/>
      <c r="Y80" s="264" t="str">
        <f>IF(AND(IF($W80="",IF($E80+$F80&gt;$E80+$G80,$E80+$F80,$E80+$G80),"XXX")&lt;=IF($E80+$F80&gt;$E80+$G80,$E80+$F80,$E80+$G80),IF($W80="",IF($E80+$F80&gt;$E80+$G80,$E80+$F80,$E80+$G80),"XXX")&gt;=IF($E80+$F80&lt;$E80+$G80,$E80+$F80,$E80+$G80)),"",IF(OR($W80=Translation!$C$50,$W80=Translation!$D$50),"",IF(OR($W80=Translation!$C$51,$W80=Translation!$D$51),Translation!$K$5,IF($W80&gt;IF($E80+$F80&gt;$E80+$G80,$E80+$F80,$E80+$G80),$W80-IF($E80+$F80&gt;$E80+$G80,$E80+$F80,$E80+$G80),IF($W80&lt;IF($E80+$F80&lt;$E80+$G80,$E80+$F80,$E80+$G80),$W80-IF($E80+$F80&lt;$E80+$G80,$E80+$F80,$E80+$G80),"")))))</f>
        <v/>
      </c>
      <c r="Z80" s="265" t="str">
        <f>IF(AND(IF($X80="",IF($E80+$F80&gt;$E80+$G80,$E80+$F80,$E80+$G80),"XXX")&lt;=IF($E80+$F80&gt;$E80+$G80,$E80+$F80,$E80+$G80),IF($X80="",IF($E80+$F80&gt;$E80+$G80,$E80+$F80,$E80+$G80),"XXX")&gt;=IF($E80+$F80&lt;$E80+$G80,$E80+$F80,$E80+$G80)),"",IF(OR($X80=Translation!$C$50,$X80=Translation!$D$50),"",IF(OR($X80=Translation!$C$51,$X80=Translation!$D$51),Translation!$K$5,IF($X80&gt;IF($E80+$F80&gt;$E80+$G80,$E80+$F80,$E80+$G80),$X80-IF($E80+$F80&gt;$E80+$G80,$E80+$F80,$E80+$G80),IF($X80&lt;IF($E80+$F80&lt;$E80+$G80,$E80+$F80,$E80+$G80),$X80-IF($E80+$F80&lt;$E80+$G80,$E80+$F80,$E80+$G80),"")))))</f>
        <v/>
      </c>
      <c r="AA80" s="278" t="str">
        <f>IF(ISBLANK(Report!AI80),"",AI80)</f>
        <v/>
      </c>
      <c r="AB80" s="25" t="str">
        <f t="shared" si="4"/>
        <v/>
      </c>
      <c r="AC80" s="26" t="str">
        <f t="shared" si="2"/>
        <v/>
      </c>
      <c r="AE80" s="45"/>
      <c r="AF80" s="15">
        <v>79</v>
      </c>
      <c r="AG80" s="177" t="str">
        <f t="shared" si="3"/>
        <v/>
      </c>
      <c r="AI80" s="16"/>
      <c r="AJ80" s="189"/>
    </row>
    <row r="81" spans="1:36" s="177" customFormat="1" ht="17.399999999999999" x14ac:dyDescent="0.3">
      <c r="A81" s="190"/>
      <c r="B81" s="196"/>
      <c r="C81" s="267"/>
      <c r="D81" s="268"/>
      <c r="E81" s="269"/>
      <c r="F81" s="269"/>
      <c r="G81" s="269"/>
      <c r="H81" s="270" t="str">
        <f>IF(AND(I81&lt;&gt;"",I81&lt;&gt;"None"),VLOOKUP(I81,Translation!$N$4:$O$111,2,FALSE),"")</f>
        <v/>
      </c>
      <c r="I81" s="270"/>
      <c r="J81" s="269"/>
      <c r="K81" s="269"/>
      <c r="L81" s="269"/>
      <c r="M81" s="271"/>
      <c r="N81" s="272"/>
      <c r="O81" s="273" t="str">
        <f>IF(AND(IF($J81="",IF($E81+$F81&gt;$E81+$G81,$E81+$F81,$E81+$G81),"XXX")&lt;=IF($E81+$F81&gt;$E81+$G81,$E81+$F81,$E81+$G81),IF($J81="",IF($E81+$F81&gt;$E81+$G81,$E81+$F81,$E81+$G81),"XXX")&gt;=IF($E81+$F81&lt;$E81+$G81,$E81+$F81,$E81+$G81)),"",IF(OR($J81=Translation!$C$50,$J81=Translation!$D$50),"",IF(OR($J81=Translation!$C$51,$J81=Translation!$D$51),Translation!$K$5,IF($J81&gt;IF($E81+$F81&gt;$E81+$G81,$E81+$F81,$E81+$G81),$J81-IF($E81+$F81&gt;$E81+$G81,$E81+$F81,$E81+$G81),IF($J81&lt;IF($E81+$F81&lt;$E81+$G81,$E81+$F81,$E81+$G81),$J81-IF($E81+$F81&lt;$E81+$G81,$E81+$F81,$E81+$G81),"")))))</f>
        <v/>
      </c>
      <c r="P81" s="274" t="str">
        <f>IF(AND(IF($K81="",IF($E81+$F81&gt;$E81+$G81,$E81+$F81,$E81+$G81),"XXX")&lt;=IF($E81+$F81&gt;$E81+$G81,$E81+$F81,$E81+$G81),IF($K81="",IF($E81+$F81&gt;$E81+$G81,$E81+$F81,$E81+$G81),"XXX")&gt;=IF($E81+$F81&lt;$E81+$G81,$E81+$F81,$E81+$G81)),"",IF(OR($K81=Translation!$C$50,$K81=Translation!$D$50),"",IF(OR($K81=Translation!$C$51,$K81=Translation!$D$51),Translation!$K$5,IF($K81&gt;IF($E81+$F81&gt;$E81+$G81,$E81+$F81,$E81+$G81),$K81-IF($E81+$F81&gt;$E81+$G81,$E81+$F81,$E81+$G81),IF($K81&lt;IF($E81+$F81&lt;$E81+$G81,$E81+$F81,$E81+$G81),$K81-IF($E81+$F81&lt;$E81+$G81,$E81+$F81,$E81+$G81),"")))))</f>
        <v/>
      </c>
      <c r="Q81" s="274" t="str">
        <f>IF(AND(IF($L81="",IF($E81+$F81&gt;$E81+$G81,$E81+$F81,$E81+$G81),"XXX")&lt;=IF($E81+$F81&gt;$E81+$G81,$E81+$F81,$E81+$G81),IF($L81="",IF($E81+$F81&gt;$E81+$G81,$E81+$F81,$E81+$G81),"XXX")&gt;=IF($E81+$F81&lt;$E81+$G81,$E81+$F81,$E81+$G81)),"",IF(OR($L81=Translation!$C$50,$L81=Translation!$D$50),"",IF(OR($L81=Translation!$C$51,$L81=Translation!$D$51),Translation!$K$5,IF($L81&gt;IF($E81+$F81&gt;$E81+$G81,$E81+$F81,$E81+$G81),$L81-IF($E81+$F81&gt;$E81+$G81,$E81+$F81,$E81+$G81),IF($L81&lt;IF($E81+$F81&lt;$E81+$G81,$E81+$F81,$E81+$G81),$L81-IF($E81+$F81&lt;$E81+$G81,$E81+$F81,$E81+$G81),"")))))</f>
        <v/>
      </c>
      <c r="R81" s="274" t="str">
        <f>IF(AND(IF($M81="",IF($E81+$F81&gt;$E81+$G81,$E81+$F81,$E81+$G81),"XXX")&lt;=IF($E81+$F81&gt;$E81+$G81,$E81+$F81,$E81+$G81),IF($M81="",IF($E81+$F81&gt;$E81+$G81,$E81+$F81,$E81+$G81),"XXX")&gt;=IF($E81+$F81&lt;$E81+$G81,$E81+$F81,$E81+$G81)),"",IF(OR($M81=Translation!$C$50,$M81=Translation!$D$50),"",IF(OR($M81=Translation!$C$51,$M81=Translation!$D$51),Translation!$K$5,IF($M81&gt;IF($E81+$F81&gt;$E81+$G81,$E81+$F81,$E81+$G81),$M81-IF($E81+$F81&gt;$E81+$G81,$E81+$F81,$E81+$G81),IF($M81&lt;IF($E81+$F81&lt;$E81+$G81,$E81+$F81,$E81+$G81),$M81-IF($E81+$F81&lt;$E81+$G81,$E81+$F81,$E81+$G81),"")))))</f>
        <v/>
      </c>
      <c r="S81" s="275"/>
      <c r="T81" s="23" t="str">
        <f t="shared" si="0"/>
        <v/>
      </c>
      <c r="U81" s="24" t="str">
        <f t="shared" si="5"/>
        <v/>
      </c>
      <c r="V81" s="261"/>
      <c r="W81" s="276"/>
      <c r="X81" s="277"/>
      <c r="Y81" s="264" t="str">
        <f>IF(AND(IF($W81="",IF($E81+$F81&gt;$E81+$G81,$E81+$F81,$E81+$G81),"XXX")&lt;=IF($E81+$F81&gt;$E81+$G81,$E81+$F81,$E81+$G81),IF($W81="",IF($E81+$F81&gt;$E81+$G81,$E81+$F81,$E81+$G81),"XXX")&gt;=IF($E81+$F81&lt;$E81+$G81,$E81+$F81,$E81+$G81)),"",IF(OR($W81=Translation!$C$50,$W81=Translation!$D$50),"",IF(OR($W81=Translation!$C$51,$W81=Translation!$D$51),Translation!$K$5,IF($W81&gt;IF($E81+$F81&gt;$E81+$G81,$E81+$F81,$E81+$G81),$W81-IF($E81+$F81&gt;$E81+$G81,$E81+$F81,$E81+$G81),IF($W81&lt;IF($E81+$F81&lt;$E81+$G81,$E81+$F81,$E81+$G81),$W81-IF($E81+$F81&lt;$E81+$G81,$E81+$F81,$E81+$G81),"")))))</f>
        <v/>
      </c>
      <c r="Z81" s="265" t="str">
        <f>IF(AND(IF($X81="",IF($E81+$F81&gt;$E81+$G81,$E81+$F81,$E81+$G81),"XXX")&lt;=IF($E81+$F81&gt;$E81+$G81,$E81+$F81,$E81+$G81),IF($X81="",IF($E81+$F81&gt;$E81+$G81,$E81+$F81,$E81+$G81),"XXX")&gt;=IF($E81+$F81&lt;$E81+$G81,$E81+$F81,$E81+$G81)),"",IF(OR($X81=Translation!$C$50,$X81=Translation!$D$50),"",IF(OR($X81=Translation!$C$51,$X81=Translation!$D$51),Translation!$K$5,IF($X81&gt;IF($E81+$F81&gt;$E81+$G81,$E81+$F81,$E81+$G81),$X81-IF($E81+$F81&gt;$E81+$G81,$E81+$F81,$E81+$G81),IF($X81&lt;IF($E81+$F81&lt;$E81+$G81,$E81+$F81,$E81+$G81),$X81-IF($E81+$F81&lt;$E81+$G81,$E81+$F81,$E81+$G81),"")))))</f>
        <v/>
      </c>
      <c r="AA81" s="278" t="str">
        <f>IF(ISBLANK(Report!AI81),"",AI81)</f>
        <v/>
      </c>
      <c r="AB81" s="25" t="str">
        <f t="shared" si="4"/>
        <v/>
      </c>
      <c r="AC81" s="26" t="str">
        <f t="shared" si="2"/>
        <v/>
      </c>
      <c r="AE81" s="45"/>
      <c r="AF81" s="177">
        <v>80</v>
      </c>
      <c r="AG81" s="177" t="str">
        <f t="shared" si="3"/>
        <v/>
      </c>
      <c r="AI81" s="16"/>
      <c r="AJ81" s="189"/>
    </row>
    <row r="82" spans="1:36" s="177" customFormat="1" ht="17.399999999999999" x14ac:dyDescent="0.3">
      <c r="A82" s="190"/>
      <c r="B82" s="196"/>
      <c r="C82" s="267"/>
      <c r="D82" s="268"/>
      <c r="E82" s="269"/>
      <c r="F82" s="269"/>
      <c r="G82" s="269"/>
      <c r="H82" s="270" t="str">
        <f>IF(AND(I82&lt;&gt;"",I82&lt;&gt;"None"),VLOOKUP(I82,Translation!$N$4:$O$111,2,FALSE),"")</f>
        <v/>
      </c>
      <c r="I82" s="270"/>
      <c r="J82" s="269"/>
      <c r="K82" s="269"/>
      <c r="L82" s="269"/>
      <c r="M82" s="271"/>
      <c r="N82" s="272"/>
      <c r="O82" s="273" t="str">
        <f>IF(AND(IF($J82="",IF($E82+$F82&gt;$E82+$G82,$E82+$F82,$E82+$G82),"XXX")&lt;=IF($E82+$F82&gt;$E82+$G82,$E82+$F82,$E82+$G82),IF($J82="",IF($E82+$F82&gt;$E82+$G82,$E82+$F82,$E82+$G82),"XXX")&gt;=IF($E82+$F82&lt;$E82+$G82,$E82+$F82,$E82+$G82)),"",IF(OR($J82=Translation!$C$50,$J82=Translation!$D$50),"",IF(OR($J82=Translation!$C$51,$J82=Translation!$D$51),Translation!$K$5,IF($J82&gt;IF($E82+$F82&gt;$E82+$G82,$E82+$F82,$E82+$G82),$J82-IF($E82+$F82&gt;$E82+$G82,$E82+$F82,$E82+$G82),IF($J82&lt;IF($E82+$F82&lt;$E82+$G82,$E82+$F82,$E82+$G82),$J82-IF($E82+$F82&lt;$E82+$G82,$E82+$F82,$E82+$G82),"")))))</f>
        <v/>
      </c>
      <c r="P82" s="274" t="str">
        <f>IF(AND(IF($K82="",IF($E82+$F82&gt;$E82+$G82,$E82+$F82,$E82+$G82),"XXX")&lt;=IF($E82+$F82&gt;$E82+$G82,$E82+$F82,$E82+$G82),IF($K82="",IF($E82+$F82&gt;$E82+$G82,$E82+$F82,$E82+$G82),"XXX")&gt;=IF($E82+$F82&lt;$E82+$G82,$E82+$F82,$E82+$G82)),"",IF(OR($K82=Translation!$C$50,$K82=Translation!$D$50),"",IF(OR($K82=Translation!$C$51,$K82=Translation!$D$51),Translation!$K$5,IF($K82&gt;IF($E82+$F82&gt;$E82+$G82,$E82+$F82,$E82+$G82),$K82-IF($E82+$F82&gt;$E82+$G82,$E82+$F82,$E82+$G82),IF($K82&lt;IF($E82+$F82&lt;$E82+$G82,$E82+$F82,$E82+$G82),$K82-IF($E82+$F82&lt;$E82+$G82,$E82+$F82,$E82+$G82),"")))))</f>
        <v/>
      </c>
      <c r="Q82" s="274" t="str">
        <f>IF(AND(IF($L82="",IF($E82+$F82&gt;$E82+$G82,$E82+$F82,$E82+$G82),"XXX")&lt;=IF($E82+$F82&gt;$E82+$G82,$E82+$F82,$E82+$G82),IF($L82="",IF($E82+$F82&gt;$E82+$G82,$E82+$F82,$E82+$G82),"XXX")&gt;=IF($E82+$F82&lt;$E82+$G82,$E82+$F82,$E82+$G82)),"",IF(OR($L82=Translation!$C$50,$L82=Translation!$D$50),"",IF(OR($L82=Translation!$C$51,$L82=Translation!$D$51),Translation!$K$5,IF($L82&gt;IF($E82+$F82&gt;$E82+$G82,$E82+$F82,$E82+$G82),$L82-IF($E82+$F82&gt;$E82+$G82,$E82+$F82,$E82+$G82),IF($L82&lt;IF($E82+$F82&lt;$E82+$G82,$E82+$F82,$E82+$G82),$L82-IF($E82+$F82&lt;$E82+$G82,$E82+$F82,$E82+$G82),"")))))</f>
        <v/>
      </c>
      <c r="R82" s="274" t="str">
        <f>IF(AND(IF($M82="",IF($E82+$F82&gt;$E82+$G82,$E82+$F82,$E82+$G82),"XXX")&lt;=IF($E82+$F82&gt;$E82+$G82,$E82+$F82,$E82+$G82),IF($M82="",IF($E82+$F82&gt;$E82+$G82,$E82+$F82,$E82+$G82),"XXX")&gt;=IF($E82+$F82&lt;$E82+$G82,$E82+$F82,$E82+$G82)),"",IF(OR($M82=Translation!$C$50,$M82=Translation!$D$50),"",IF(OR($M82=Translation!$C$51,$M82=Translation!$D$51),Translation!$K$5,IF($M82&gt;IF($E82+$F82&gt;$E82+$G82,$E82+$F82,$E82+$G82),$M82-IF($E82+$F82&gt;$E82+$G82,$E82+$F82,$E82+$G82),IF($M82&lt;IF($E82+$F82&lt;$E82+$G82,$E82+$F82,$E82+$G82),$M82-IF($E82+$F82&lt;$E82+$G82,$E82+$F82,$E82+$G82),"")))))</f>
        <v/>
      </c>
      <c r="S82" s="275"/>
      <c r="T82" s="23" t="str">
        <f t="shared" si="0"/>
        <v/>
      </c>
      <c r="U82" s="24" t="str">
        <f t="shared" si="5"/>
        <v/>
      </c>
      <c r="V82" s="261"/>
      <c r="W82" s="276"/>
      <c r="X82" s="277"/>
      <c r="Y82" s="264" t="str">
        <f>IF(AND(IF($W82="",IF($E82+$F82&gt;$E82+$G82,$E82+$F82,$E82+$G82),"XXX")&lt;=IF($E82+$F82&gt;$E82+$G82,$E82+$F82,$E82+$G82),IF($W82="",IF($E82+$F82&gt;$E82+$G82,$E82+$F82,$E82+$G82),"XXX")&gt;=IF($E82+$F82&lt;$E82+$G82,$E82+$F82,$E82+$G82)),"",IF(OR($W82=Translation!$C$50,$W82=Translation!$D$50),"",IF(OR($W82=Translation!$C$51,$W82=Translation!$D$51),Translation!$K$5,IF($W82&gt;IF($E82+$F82&gt;$E82+$G82,$E82+$F82,$E82+$G82),$W82-IF($E82+$F82&gt;$E82+$G82,$E82+$F82,$E82+$G82),IF($W82&lt;IF($E82+$F82&lt;$E82+$G82,$E82+$F82,$E82+$G82),$W82-IF($E82+$F82&lt;$E82+$G82,$E82+$F82,$E82+$G82),"")))))</f>
        <v/>
      </c>
      <c r="Z82" s="265" t="str">
        <f>IF(AND(IF($X82="",IF($E82+$F82&gt;$E82+$G82,$E82+$F82,$E82+$G82),"XXX")&lt;=IF($E82+$F82&gt;$E82+$G82,$E82+$F82,$E82+$G82),IF($X82="",IF($E82+$F82&gt;$E82+$G82,$E82+$F82,$E82+$G82),"XXX")&gt;=IF($E82+$F82&lt;$E82+$G82,$E82+$F82,$E82+$G82)),"",IF(OR($X82=Translation!$C$50,$X82=Translation!$D$50),"",IF(OR($X82=Translation!$C$51,$X82=Translation!$D$51),Translation!$K$5,IF($X82&gt;IF($E82+$F82&gt;$E82+$G82,$E82+$F82,$E82+$G82),$X82-IF($E82+$F82&gt;$E82+$G82,$E82+$F82,$E82+$G82),IF($X82&lt;IF($E82+$F82&lt;$E82+$G82,$E82+$F82,$E82+$G82),$X82-IF($E82+$F82&lt;$E82+$G82,$E82+$F82,$E82+$G82),"")))))</f>
        <v/>
      </c>
      <c r="AA82" s="278" t="str">
        <f>IF(ISBLANK(Report!AI82),"",AI82)</f>
        <v/>
      </c>
      <c r="AB82" s="25" t="str">
        <f t="shared" si="4"/>
        <v/>
      </c>
      <c r="AC82" s="26" t="str">
        <f t="shared" si="2"/>
        <v/>
      </c>
      <c r="AE82" s="45"/>
      <c r="AF82" s="15">
        <v>81</v>
      </c>
      <c r="AG82" s="177" t="str">
        <f t="shared" si="3"/>
        <v/>
      </c>
      <c r="AI82" s="16"/>
      <c r="AJ82" s="189"/>
    </row>
    <row r="83" spans="1:36" s="177" customFormat="1" ht="17.399999999999999" x14ac:dyDescent="0.3">
      <c r="A83" s="190"/>
      <c r="B83" s="196"/>
      <c r="C83" s="267"/>
      <c r="D83" s="268"/>
      <c r="E83" s="269"/>
      <c r="F83" s="269"/>
      <c r="G83" s="269"/>
      <c r="H83" s="270" t="str">
        <f>IF(AND(I83&lt;&gt;"",I83&lt;&gt;"None"),VLOOKUP(I83,Translation!$N$4:$O$111,2,FALSE),"")</f>
        <v/>
      </c>
      <c r="I83" s="270"/>
      <c r="J83" s="269"/>
      <c r="K83" s="269"/>
      <c r="L83" s="269"/>
      <c r="M83" s="271"/>
      <c r="N83" s="272"/>
      <c r="O83" s="273" t="str">
        <f>IF(AND(IF($J83="",IF($E83+$F83&gt;$E83+$G83,$E83+$F83,$E83+$G83),"XXX")&lt;=IF($E83+$F83&gt;$E83+$G83,$E83+$F83,$E83+$G83),IF($J83="",IF($E83+$F83&gt;$E83+$G83,$E83+$F83,$E83+$G83),"XXX")&gt;=IF($E83+$F83&lt;$E83+$G83,$E83+$F83,$E83+$G83)),"",IF(OR($J83=Translation!$C$50,$J83=Translation!$D$50),"",IF(OR($J83=Translation!$C$51,$J83=Translation!$D$51),Translation!$K$5,IF($J83&gt;IF($E83+$F83&gt;$E83+$G83,$E83+$F83,$E83+$G83),$J83-IF($E83+$F83&gt;$E83+$G83,$E83+$F83,$E83+$G83),IF($J83&lt;IF($E83+$F83&lt;$E83+$G83,$E83+$F83,$E83+$G83),$J83-IF($E83+$F83&lt;$E83+$G83,$E83+$F83,$E83+$G83),"")))))</f>
        <v/>
      </c>
      <c r="P83" s="274" t="str">
        <f>IF(AND(IF($K83="",IF($E83+$F83&gt;$E83+$G83,$E83+$F83,$E83+$G83),"XXX")&lt;=IF($E83+$F83&gt;$E83+$G83,$E83+$F83,$E83+$G83),IF($K83="",IF($E83+$F83&gt;$E83+$G83,$E83+$F83,$E83+$G83),"XXX")&gt;=IF($E83+$F83&lt;$E83+$G83,$E83+$F83,$E83+$G83)),"",IF(OR($K83=Translation!$C$50,$K83=Translation!$D$50),"",IF(OR($K83=Translation!$C$51,$K83=Translation!$D$51),Translation!$K$5,IF($K83&gt;IF($E83+$F83&gt;$E83+$G83,$E83+$F83,$E83+$G83),$K83-IF($E83+$F83&gt;$E83+$G83,$E83+$F83,$E83+$G83),IF($K83&lt;IF($E83+$F83&lt;$E83+$G83,$E83+$F83,$E83+$G83),$K83-IF($E83+$F83&lt;$E83+$G83,$E83+$F83,$E83+$G83),"")))))</f>
        <v/>
      </c>
      <c r="Q83" s="274" t="str">
        <f>IF(AND(IF($L83="",IF($E83+$F83&gt;$E83+$G83,$E83+$F83,$E83+$G83),"XXX")&lt;=IF($E83+$F83&gt;$E83+$G83,$E83+$F83,$E83+$G83),IF($L83="",IF($E83+$F83&gt;$E83+$G83,$E83+$F83,$E83+$G83),"XXX")&gt;=IF($E83+$F83&lt;$E83+$G83,$E83+$F83,$E83+$G83)),"",IF(OR($L83=Translation!$C$50,$L83=Translation!$D$50),"",IF(OR($L83=Translation!$C$51,$L83=Translation!$D$51),Translation!$K$5,IF($L83&gt;IF($E83+$F83&gt;$E83+$G83,$E83+$F83,$E83+$G83),$L83-IF($E83+$F83&gt;$E83+$G83,$E83+$F83,$E83+$G83),IF($L83&lt;IF($E83+$F83&lt;$E83+$G83,$E83+$F83,$E83+$G83),$L83-IF($E83+$F83&lt;$E83+$G83,$E83+$F83,$E83+$G83),"")))))</f>
        <v/>
      </c>
      <c r="R83" s="274" t="str">
        <f>IF(AND(IF($M83="",IF($E83+$F83&gt;$E83+$G83,$E83+$F83,$E83+$G83),"XXX")&lt;=IF($E83+$F83&gt;$E83+$G83,$E83+$F83,$E83+$G83),IF($M83="",IF($E83+$F83&gt;$E83+$G83,$E83+$F83,$E83+$G83),"XXX")&gt;=IF($E83+$F83&lt;$E83+$G83,$E83+$F83,$E83+$G83)),"",IF(OR($M83=Translation!$C$50,$M83=Translation!$D$50),"",IF(OR($M83=Translation!$C$51,$M83=Translation!$D$51),Translation!$K$5,IF($M83&gt;IF($E83+$F83&gt;$E83+$G83,$E83+$F83,$E83+$G83),$M83-IF($E83+$F83&gt;$E83+$G83,$E83+$F83,$E83+$G83),IF($M83&lt;IF($E83+$F83&lt;$E83+$G83,$E83+$F83,$E83+$G83),$M83-IF($E83+$F83&lt;$E83+$G83,$E83+$F83,$E83+$G83),"")))))</f>
        <v/>
      </c>
      <c r="S83" s="275"/>
      <c r="T83" s="23" t="str">
        <f t="shared" si="0"/>
        <v/>
      </c>
      <c r="U83" s="24" t="str">
        <f t="shared" si="5"/>
        <v/>
      </c>
      <c r="V83" s="261"/>
      <c r="W83" s="276"/>
      <c r="X83" s="277"/>
      <c r="Y83" s="264" t="str">
        <f>IF(AND(IF($W83="",IF($E83+$F83&gt;$E83+$G83,$E83+$F83,$E83+$G83),"XXX")&lt;=IF($E83+$F83&gt;$E83+$G83,$E83+$F83,$E83+$G83),IF($W83="",IF($E83+$F83&gt;$E83+$G83,$E83+$F83,$E83+$G83),"XXX")&gt;=IF($E83+$F83&lt;$E83+$G83,$E83+$F83,$E83+$G83)),"",IF(OR($W83=Translation!$C$50,$W83=Translation!$D$50),"",IF(OR($W83=Translation!$C$51,$W83=Translation!$D$51),Translation!$K$5,IF($W83&gt;IF($E83+$F83&gt;$E83+$G83,$E83+$F83,$E83+$G83),$W83-IF($E83+$F83&gt;$E83+$G83,$E83+$F83,$E83+$G83),IF($W83&lt;IF($E83+$F83&lt;$E83+$G83,$E83+$F83,$E83+$G83),$W83-IF($E83+$F83&lt;$E83+$G83,$E83+$F83,$E83+$G83),"")))))</f>
        <v/>
      </c>
      <c r="Z83" s="265" t="str">
        <f>IF(AND(IF($X83="",IF($E83+$F83&gt;$E83+$G83,$E83+$F83,$E83+$G83),"XXX")&lt;=IF($E83+$F83&gt;$E83+$G83,$E83+$F83,$E83+$G83),IF($X83="",IF($E83+$F83&gt;$E83+$G83,$E83+$F83,$E83+$G83),"XXX")&gt;=IF($E83+$F83&lt;$E83+$G83,$E83+$F83,$E83+$G83)),"",IF(OR($X83=Translation!$C$50,$X83=Translation!$D$50),"",IF(OR($X83=Translation!$C$51,$X83=Translation!$D$51),Translation!$K$5,IF($X83&gt;IF($E83+$F83&gt;$E83+$G83,$E83+$F83,$E83+$G83),$X83-IF($E83+$F83&gt;$E83+$G83,$E83+$F83,$E83+$G83),IF($X83&lt;IF($E83+$F83&lt;$E83+$G83,$E83+$F83,$E83+$G83),$X83-IF($E83+$F83&lt;$E83+$G83,$E83+$F83,$E83+$G83),"")))))</f>
        <v/>
      </c>
      <c r="AA83" s="278" t="str">
        <f>IF(ISBLANK(Report!AI83),"",AI83)</f>
        <v/>
      </c>
      <c r="AB83" s="25" t="str">
        <f t="shared" si="4"/>
        <v/>
      </c>
      <c r="AC83" s="26" t="str">
        <f t="shared" si="2"/>
        <v/>
      </c>
      <c r="AE83" s="45"/>
      <c r="AF83" s="177">
        <v>82</v>
      </c>
      <c r="AG83" s="177" t="str">
        <f t="shared" si="3"/>
        <v/>
      </c>
      <c r="AI83" s="16"/>
      <c r="AJ83" s="189"/>
    </row>
    <row r="84" spans="1:36" s="177" customFormat="1" ht="17.399999999999999" x14ac:dyDescent="0.3">
      <c r="A84" s="190"/>
      <c r="B84" s="196"/>
      <c r="C84" s="267"/>
      <c r="D84" s="268"/>
      <c r="E84" s="269"/>
      <c r="F84" s="269"/>
      <c r="G84" s="269"/>
      <c r="H84" s="270" t="str">
        <f>IF(AND(I84&lt;&gt;"",I84&lt;&gt;"None"),VLOOKUP(I84,Translation!$N$4:$O$111,2,FALSE),"")</f>
        <v/>
      </c>
      <c r="I84" s="270"/>
      <c r="J84" s="269"/>
      <c r="K84" s="269"/>
      <c r="L84" s="269"/>
      <c r="M84" s="271"/>
      <c r="N84" s="272"/>
      <c r="O84" s="273" t="str">
        <f>IF(AND(IF($J84="",IF($E84+$F84&gt;$E84+$G84,$E84+$F84,$E84+$G84),"XXX")&lt;=IF($E84+$F84&gt;$E84+$G84,$E84+$F84,$E84+$G84),IF($J84="",IF($E84+$F84&gt;$E84+$G84,$E84+$F84,$E84+$G84),"XXX")&gt;=IF($E84+$F84&lt;$E84+$G84,$E84+$F84,$E84+$G84)),"",IF(OR($J84=Translation!$C$50,$J84=Translation!$D$50),"",IF(OR($J84=Translation!$C$51,$J84=Translation!$D$51),Translation!$K$5,IF($J84&gt;IF($E84+$F84&gt;$E84+$G84,$E84+$F84,$E84+$G84),$J84-IF($E84+$F84&gt;$E84+$G84,$E84+$F84,$E84+$G84),IF($J84&lt;IF($E84+$F84&lt;$E84+$G84,$E84+$F84,$E84+$G84),$J84-IF($E84+$F84&lt;$E84+$G84,$E84+$F84,$E84+$G84),"")))))</f>
        <v/>
      </c>
      <c r="P84" s="274" t="str">
        <f>IF(AND(IF($K84="",IF($E84+$F84&gt;$E84+$G84,$E84+$F84,$E84+$G84),"XXX")&lt;=IF($E84+$F84&gt;$E84+$G84,$E84+$F84,$E84+$G84),IF($K84="",IF($E84+$F84&gt;$E84+$G84,$E84+$F84,$E84+$G84),"XXX")&gt;=IF($E84+$F84&lt;$E84+$G84,$E84+$F84,$E84+$G84)),"",IF(OR($K84=Translation!$C$50,$K84=Translation!$D$50),"",IF(OR($K84=Translation!$C$51,$K84=Translation!$D$51),Translation!$K$5,IF($K84&gt;IF($E84+$F84&gt;$E84+$G84,$E84+$F84,$E84+$G84),$K84-IF($E84+$F84&gt;$E84+$G84,$E84+$F84,$E84+$G84),IF($K84&lt;IF($E84+$F84&lt;$E84+$G84,$E84+$F84,$E84+$G84),$K84-IF($E84+$F84&lt;$E84+$G84,$E84+$F84,$E84+$G84),"")))))</f>
        <v/>
      </c>
      <c r="Q84" s="274" t="str">
        <f>IF(AND(IF($L84="",IF($E84+$F84&gt;$E84+$G84,$E84+$F84,$E84+$G84),"XXX")&lt;=IF($E84+$F84&gt;$E84+$G84,$E84+$F84,$E84+$G84),IF($L84="",IF($E84+$F84&gt;$E84+$G84,$E84+$F84,$E84+$G84),"XXX")&gt;=IF($E84+$F84&lt;$E84+$G84,$E84+$F84,$E84+$G84)),"",IF(OR($L84=Translation!$C$50,$L84=Translation!$D$50),"",IF(OR($L84=Translation!$C$51,$L84=Translation!$D$51),Translation!$K$5,IF($L84&gt;IF($E84+$F84&gt;$E84+$G84,$E84+$F84,$E84+$G84),$L84-IF($E84+$F84&gt;$E84+$G84,$E84+$F84,$E84+$G84),IF($L84&lt;IF($E84+$F84&lt;$E84+$G84,$E84+$F84,$E84+$G84),$L84-IF($E84+$F84&lt;$E84+$G84,$E84+$F84,$E84+$G84),"")))))</f>
        <v/>
      </c>
      <c r="R84" s="274" t="str">
        <f>IF(AND(IF($M84="",IF($E84+$F84&gt;$E84+$G84,$E84+$F84,$E84+$G84),"XXX")&lt;=IF($E84+$F84&gt;$E84+$G84,$E84+$F84,$E84+$G84),IF($M84="",IF($E84+$F84&gt;$E84+$G84,$E84+$F84,$E84+$G84),"XXX")&gt;=IF($E84+$F84&lt;$E84+$G84,$E84+$F84,$E84+$G84)),"",IF(OR($M84=Translation!$C$50,$M84=Translation!$D$50),"",IF(OR($M84=Translation!$C$51,$M84=Translation!$D$51),Translation!$K$5,IF($M84&gt;IF($E84+$F84&gt;$E84+$G84,$E84+$F84,$E84+$G84),$M84-IF($E84+$F84&gt;$E84+$G84,$E84+$F84,$E84+$G84),IF($M84&lt;IF($E84+$F84&lt;$E84+$G84,$E84+$F84,$E84+$G84),$M84-IF($E84+$F84&lt;$E84+$G84,$E84+$F84,$E84+$G84),"")))))</f>
        <v/>
      </c>
      <c r="S84" s="275"/>
      <c r="T84" s="23" t="str">
        <f t="shared" si="0"/>
        <v/>
      </c>
      <c r="U84" s="24" t="str">
        <f t="shared" si="5"/>
        <v/>
      </c>
      <c r="V84" s="261"/>
      <c r="W84" s="276"/>
      <c r="X84" s="277"/>
      <c r="Y84" s="264" t="str">
        <f>IF(AND(IF($W84="",IF($E84+$F84&gt;$E84+$G84,$E84+$F84,$E84+$G84),"XXX")&lt;=IF($E84+$F84&gt;$E84+$G84,$E84+$F84,$E84+$G84),IF($W84="",IF($E84+$F84&gt;$E84+$G84,$E84+$F84,$E84+$G84),"XXX")&gt;=IF($E84+$F84&lt;$E84+$G84,$E84+$F84,$E84+$G84)),"",IF(OR($W84=Translation!$C$50,$W84=Translation!$D$50),"",IF(OR($W84=Translation!$C$51,$W84=Translation!$D$51),Translation!$K$5,IF($W84&gt;IF($E84+$F84&gt;$E84+$G84,$E84+$F84,$E84+$G84),$W84-IF($E84+$F84&gt;$E84+$G84,$E84+$F84,$E84+$G84),IF($W84&lt;IF($E84+$F84&lt;$E84+$G84,$E84+$F84,$E84+$G84),$W84-IF($E84+$F84&lt;$E84+$G84,$E84+$F84,$E84+$G84),"")))))</f>
        <v/>
      </c>
      <c r="Z84" s="265" t="str">
        <f>IF(AND(IF($X84="",IF($E84+$F84&gt;$E84+$G84,$E84+$F84,$E84+$G84),"XXX")&lt;=IF($E84+$F84&gt;$E84+$G84,$E84+$F84,$E84+$G84),IF($X84="",IF($E84+$F84&gt;$E84+$G84,$E84+$F84,$E84+$G84),"XXX")&gt;=IF($E84+$F84&lt;$E84+$G84,$E84+$F84,$E84+$G84)),"",IF(OR($X84=Translation!$C$50,$X84=Translation!$D$50),"",IF(OR($X84=Translation!$C$51,$X84=Translation!$D$51),Translation!$K$5,IF($X84&gt;IF($E84+$F84&gt;$E84+$G84,$E84+$F84,$E84+$G84),$X84-IF($E84+$F84&gt;$E84+$G84,$E84+$F84,$E84+$G84),IF($X84&lt;IF($E84+$F84&lt;$E84+$G84,$E84+$F84,$E84+$G84),$X84-IF($E84+$F84&lt;$E84+$G84,$E84+$F84,$E84+$G84),"")))))</f>
        <v/>
      </c>
      <c r="AA84" s="278" t="str">
        <f>IF(ISBLANK(Report!AI84),"",AI84)</f>
        <v/>
      </c>
      <c r="AB84" s="25" t="str">
        <f t="shared" si="4"/>
        <v/>
      </c>
      <c r="AC84" s="26" t="str">
        <f t="shared" si="2"/>
        <v/>
      </c>
      <c r="AE84" s="45"/>
      <c r="AF84" s="15">
        <v>83</v>
      </c>
      <c r="AG84" s="177" t="str">
        <f t="shared" si="3"/>
        <v/>
      </c>
      <c r="AI84" s="16"/>
      <c r="AJ84" s="189"/>
    </row>
    <row r="85" spans="1:36" s="177" customFormat="1" ht="17.399999999999999" x14ac:dyDescent="0.3">
      <c r="A85" s="190"/>
      <c r="B85" s="196"/>
      <c r="C85" s="267"/>
      <c r="D85" s="268"/>
      <c r="E85" s="269"/>
      <c r="F85" s="269"/>
      <c r="G85" s="269"/>
      <c r="H85" s="270" t="str">
        <f>IF(AND(I85&lt;&gt;"",I85&lt;&gt;"None"),VLOOKUP(I85,Translation!$N$4:$O$111,2,FALSE),"")</f>
        <v/>
      </c>
      <c r="I85" s="270"/>
      <c r="J85" s="269"/>
      <c r="K85" s="269"/>
      <c r="L85" s="269"/>
      <c r="M85" s="271"/>
      <c r="N85" s="272"/>
      <c r="O85" s="273" t="str">
        <f>IF(AND(IF($J85="",IF($E85+$F85&gt;$E85+$G85,$E85+$F85,$E85+$G85),"XXX")&lt;=IF($E85+$F85&gt;$E85+$G85,$E85+$F85,$E85+$G85),IF($J85="",IF($E85+$F85&gt;$E85+$G85,$E85+$F85,$E85+$G85),"XXX")&gt;=IF($E85+$F85&lt;$E85+$G85,$E85+$F85,$E85+$G85)),"",IF(OR($J85=Translation!$C$50,$J85=Translation!$D$50),"",IF(OR($J85=Translation!$C$51,$J85=Translation!$D$51),Translation!$K$5,IF($J85&gt;IF($E85+$F85&gt;$E85+$G85,$E85+$F85,$E85+$G85),$J85-IF($E85+$F85&gt;$E85+$G85,$E85+$F85,$E85+$G85),IF($J85&lt;IF($E85+$F85&lt;$E85+$G85,$E85+$F85,$E85+$G85),$J85-IF($E85+$F85&lt;$E85+$G85,$E85+$F85,$E85+$G85),"")))))</f>
        <v/>
      </c>
      <c r="P85" s="274" t="str">
        <f>IF(AND(IF($K85="",IF($E85+$F85&gt;$E85+$G85,$E85+$F85,$E85+$G85),"XXX")&lt;=IF($E85+$F85&gt;$E85+$G85,$E85+$F85,$E85+$G85),IF($K85="",IF($E85+$F85&gt;$E85+$G85,$E85+$F85,$E85+$G85),"XXX")&gt;=IF($E85+$F85&lt;$E85+$G85,$E85+$F85,$E85+$G85)),"",IF(OR($K85=Translation!$C$50,$K85=Translation!$D$50),"",IF(OR($K85=Translation!$C$51,$K85=Translation!$D$51),Translation!$K$5,IF($K85&gt;IF($E85+$F85&gt;$E85+$G85,$E85+$F85,$E85+$G85),$K85-IF($E85+$F85&gt;$E85+$G85,$E85+$F85,$E85+$G85),IF($K85&lt;IF($E85+$F85&lt;$E85+$G85,$E85+$F85,$E85+$G85),$K85-IF($E85+$F85&lt;$E85+$G85,$E85+$F85,$E85+$G85),"")))))</f>
        <v/>
      </c>
      <c r="Q85" s="274" t="str">
        <f>IF(AND(IF($L85="",IF($E85+$F85&gt;$E85+$G85,$E85+$F85,$E85+$G85),"XXX")&lt;=IF($E85+$F85&gt;$E85+$G85,$E85+$F85,$E85+$G85),IF($L85="",IF($E85+$F85&gt;$E85+$G85,$E85+$F85,$E85+$G85),"XXX")&gt;=IF($E85+$F85&lt;$E85+$G85,$E85+$F85,$E85+$G85)),"",IF(OR($L85=Translation!$C$50,$L85=Translation!$D$50),"",IF(OR($L85=Translation!$C$51,$L85=Translation!$D$51),Translation!$K$5,IF($L85&gt;IF($E85+$F85&gt;$E85+$G85,$E85+$F85,$E85+$G85),$L85-IF($E85+$F85&gt;$E85+$G85,$E85+$F85,$E85+$G85),IF($L85&lt;IF($E85+$F85&lt;$E85+$G85,$E85+$F85,$E85+$G85),$L85-IF($E85+$F85&lt;$E85+$G85,$E85+$F85,$E85+$G85),"")))))</f>
        <v/>
      </c>
      <c r="R85" s="274" t="str">
        <f>IF(AND(IF($M85="",IF($E85+$F85&gt;$E85+$G85,$E85+$F85,$E85+$G85),"XXX")&lt;=IF($E85+$F85&gt;$E85+$G85,$E85+$F85,$E85+$G85),IF($M85="",IF($E85+$F85&gt;$E85+$G85,$E85+$F85,$E85+$G85),"XXX")&gt;=IF($E85+$F85&lt;$E85+$G85,$E85+$F85,$E85+$G85)),"",IF(OR($M85=Translation!$C$50,$M85=Translation!$D$50),"",IF(OR($M85=Translation!$C$51,$M85=Translation!$D$51),Translation!$K$5,IF($M85&gt;IF($E85+$F85&gt;$E85+$G85,$E85+$F85,$E85+$G85),$M85-IF($E85+$F85&gt;$E85+$G85,$E85+$F85,$E85+$G85),IF($M85&lt;IF($E85+$F85&lt;$E85+$G85,$E85+$F85,$E85+$G85),$M85-IF($E85+$F85&lt;$E85+$G85,$E85+$F85,$E85+$G85),"")))))</f>
        <v/>
      </c>
      <c r="S85" s="275"/>
      <c r="T85" s="23" t="str">
        <f t="shared" si="0"/>
        <v/>
      </c>
      <c r="U85" s="24" t="str">
        <f t="shared" si="5"/>
        <v/>
      </c>
      <c r="V85" s="261"/>
      <c r="W85" s="276"/>
      <c r="X85" s="277"/>
      <c r="Y85" s="264" t="str">
        <f>IF(AND(IF($W85="",IF($E85+$F85&gt;$E85+$G85,$E85+$F85,$E85+$G85),"XXX")&lt;=IF($E85+$F85&gt;$E85+$G85,$E85+$F85,$E85+$G85),IF($W85="",IF($E85+$F85&gt;$E85+$G85,$E85+$F85,$E85+$G85),"XXX")&gt;=IF($E85+$F85&lt;$E85+$G85,$E85+$F85,$E85+$G85)),"",IF(OR($W85=Translation!$C$50,$W85=Translation!$D$50),"",IF(OR($W85=Translation!$C$51,$W85=Translation!$D$51),Translation!$K$5,IF($W85&gt;IF($E85+$F85&gt;$E85+$G85,$E85+$F85,$E85+$G85),$W85-IF($E85+$F85&gt;$E85+$G85,$E85+$F85,$E85+$G85),IF($W85&lt;IF($E85+$F85&lt;$E85+$G85,$E85+$F85,$E85+$G85),$W85-IF($E85+$F85&lt;$E85+$G85,$E85+$F85,$E85+$G85),"")))))</f>
        <v/>
      </c>
      <c r="Z85" s="265" t="str">
        <f>IF(AND(IF($X85="",IF($E85+$F85&gt;$E85+$G85,$E85+$F85,$E85+$G85),"XXX")&lt;=IF($E85+$F85&gt;$E85+$G85,$E85+$F85,$E85+$G85),IF($X85="",IF($E85+$F85&gt;$E85+$G85,$E85+$F85,$E85+$G85),"XXX")&gt;=IF($E85+$F85&lt;$E85+$G85,$E85+$F85,$E85+$G85)),"",IF(OR($X85=Translation!$C$50,$X85=Translation!$D$50),"",IF(OR($X85=Translation!$C$51,$X85=Translation!$D$51),Translation!$K$5,IF($X85&gt;IF($E85+$F85&gt;$E85+$G85,$E85+$F85,$E85+$G85),$X85-IF($E85+$F85&gt;$E85+$G85,$E85+$F85,$E85+$G85),IF($X85&lt;IF($E85+$F85&lt;$E85+$G85,$E85+$F85,$E85+$G85),$X85-IF($E85+$F85&lt;$E85+$G85,$E85+$F85,$E85+$G85),"")))))</f>
        <v/>
      </c>
      <c r="AA85" s="278" t="str">
        <f>IF(ISBLANK(Report!AI85),"",AI85)</f>
        <v/>
      </c>
      <c r="AB85" s="25" t="str">
        <f t="shared" si="4"/>
        <v/>
      </c>
      <c r="AC85" s="26" t="str">
        <f t="shared" si="2"/>
        <v/>
      </c>
      <c r="AE85" s="45"/>
      <c r="AF85" s="177">
        <v>84</v>
      </c>
      <c r="AG85" s="177" t="str">
        <f t="shared" si="3"/>
        <v/>
      </c>
      <c r="AI85" s="16"/>
      <c r="AJ85" s="189"/>
    </row>
    <row r="86" spans="1:36" s="177" customFormat="1" ht="17.399999999999999" x14ac:dyDescent="0.3">
      <c r="A86" s="190"/>
      <c r="B86" s="196"/>
      <c r="C86" s="267"/>
      <c r="D86" s="268"/>
      <c r="E86" s="269"/>
      <c r="F86" s="269"/>
      <c r="G86" s="269"/>
      <c r="H86" s="270" t="str">
        <f>IF(AND(I86&lt;&gt;"",I86&lt;&gt;"None"),VLOOKUP(I86,Translation!$N$4:$O$111,2,FALSE),"")</f>
        <v/>
      </c>
      <c r="I86" s="270"/>
      <c r="J86" s="269"/>
      <c r="K86" s="269"/>
      <c r="L86" s="269"/>
      <c r="M86" s="271"/>
      <c r="N86" s="272"/>
      <c r="O86" s="273" t="str">
        <f>IF(AND(IF($J86="",IF($E86+$F86&gt;$E86+$G86,$E86+$F86,$E86+$G86),"XXX")&lt;=IF($E86+$F86&gt;$E86+$G86,$E86+$F86,$E86+$G86),IF($J86="",IF($E86+$F86&gt;$E86+$G86,$E86+$F86,$E86+$G86),"XXX")&gt;=IF($E86+$F86&lt;$E86+$G86,$E86+$F86,$E86+$G86)),"",IF(OR($J86=Translation!$C$50,$J86=Translation!$D$50),"",IF(OR($J86=Translation!$C$51,$J86=Translation!$D$51),Translation!$K$5,IF($J86&gt;IF($E86+$F86&gt;$E86+$G86,$E86+$F86,$E86+$G86),$J86-IF($E86+$F86&gt;$E86+$G86,$E86+$F86,$E86+$G86),IF($J86&lt;IF($E86+$F86&lt;$E86+$G86,$E86+$F86,$E86+$G86),$J86-IF($E86+$F86&lt;$E86+$G86,$E86+$F86,$E86+$G86),"")))))</f>
        <v/>
      </c>
      <c r="P86" s="274" t="str">
        <f>IF(AND(IF($K86="",IF($E86+$F86&gt;$E86+$G86,$E86+$F86,$E86+$G86),"XXX")&lt;=IF($E86+$F86&gt;$E86+$G86,$E86+$F86,$E86+$G86),IF($K86="",IF($E86+$F86&gt;$E86+$G86,$E86+$F86,$E86+$G86),"XXX")&gt;=IF($E86+$F86&lt;$E86+$G86,$E86+$F86,$E86+$G86)),"",IF(OR($K86=Translation!$C$50,$K86=Translation!$D$50),"",IF(OR($K86=Translation!$C$51,$K86=Translation!$D$51),Translation!$K$5,IF($K86&gt;IF($E86+$F86&gt;$E86+$G86,$E86+$F86,$E86+$G86),$K86-IF($E86+$F86&gt;$E86+$G86,$E86+$F86,$E86+$G86),IF($K86&lt;IF($E86+$F86&lt;$E86+$G86,$E86+$F86,$E86+$G86),$K86-IF($E86+$F86&lt;$E86+$G86,$E86+$F86,$E86+$G86),"")))))</f>
        <v/>
      </c>
      <c r="Q86" s="274" t="str">
        <f>IF(AND(IF($L86="",IF($E86+$F86&gt;$E86+$G86,$E86+$F86,$E86+$G86),"XXX")&lt;=IF($E86+$F86&gt;$E86+$G86,$E86+$F86,$E86+$G86),IF($L86="",IF($E86+$F86&gt;$E86+$G86,$E86+$F86,$E86+$G86),"XXX")&gt;=IF($E86+$F86&lt;$E86+$G86,$E86+$F86,$E86+$G86)),"",IF(OR($L86=Translation!$C$50,$L86=Translation!$D$50),"",IF(OR($L86=Translation!$C$51,$L86=Translation!$D$51),Translation!$K$5,IF($L86&gt;IF($E86+$F86&gt;$E86+$G86,$E86+$F86,$E86+$G86),$L86-IF($E86+$F86&gt;$E86+$G86,$E86+$F86,$E86+$G86),IF($L86&lt;IF($E86+$F86&lt;$E86+$G86,$E86+$F86,$E86+$G86),$L86-IF($E86+$F86&lt;$E86+$G86,$E86+$F86,$E86+$G86),"")))))</f>
        <v/>
      </c>
      <c r="R86" s="274" t="str">
        <f>IF(AND(IF($M86="",IF($E86+$F86&gt;$E86+$G86,$E86+$F86,$E86+$G86),"XXX")&lt;=IF($E86+$F86&gt;$E86+$G86,$E86+$F86,$E86+$G86),IF($M86="",IF($E86+$F86&gt;$E86+$G86,$E86+$F86,$E86+$G86),"XXX")&gt;=IF($E86+$F86&lt;$E86+$G86,$E86+$F86,$E86+$G86)),"",IF(OR($M86=Translation!$C$50,$M86=Translation!$D$50),"",IF(OR($M86=Translation!$C$51,$M86=Translation!$D$51),Translation!$K$5,IF($M86&gt;IF($E86+$F86&gt;$E86+$G86,$E86+$F86,$E86+$G86),$M86-IF($E86+$F86&gt;$E86+$G86,$E86+$F86,$E86+$G86),IF($M86&lt;IF($E86+$F86&lt;$E86+$G86,$E86+$F86,$E86+$G86),$M86-IF($E86+$F86&lt;$E86+$G86,$E86+$F86,$E86+$G86),"")))))</f>
        <v/>
      </c>
      <c r="S86" s="275"/>
      <c r="T86" s="23" t="str">
        <f t="shared" si="0"/>
        <v/>
      </c>
      <c r="U86" s="24" t="str">
        <f t="shared" si="5"/>
        <v/>
      </c>
      <c r="V86" s="261"/>
      <c r="W86" s="276"/>
      <c r="X86" s="277"/>
      <c r="Y86" s="264" t="str">
        <f>IF(AND(IF($W86="",IF($E86+$F86&gt;$E86+$G86,$E86+$F86,$E86+$G86),"XXX")&lt;=IF($E86+$F86&gt;$E86+$G86,$E86+$F86,$E86+$G86),IF($W86="",IF($E86+$F86&gt;$E86+$G86,$E86+$F86,$E86+$G86),"XXX")&gt;=IF($E86+$F86&lt;$E86+$G86,$E86+$F86,$E86+$G86)),"",IF(OR($W86=Translation!$C$50,$W86=Translation!$D$50),"",IF(OR($W86=Translation!$C$51,$W86=Translation!$D$51),Translation!$K$5,IF($W86&gt;IF($E86+$F86&gt;$E86+$G86,$E86+$F86,$E86+$G86),$W86-IF($E86+$F86&gt;$E86+$G86,$E86+$F86,$E86+$G86),IF($W86&lt;IF($E86+$F86&lt;$E86+$G86,$E86+$F86,$E86+$G86),$W86-IF($E86+$F86&lt;$E86+$G86,$E86+$F86,$E86+$G86),"")))))</f>
        <v/>
      </c>
      <c r="Z86" s="265" t="str">
        <f>IF(AND(IF($X86="",IF($E86+$F86&gt;$E86+$G86,$E86+$F86,$E86+$G86),"XXX")&lt;=IF($E86+$F86&gt;$E86+$G86,$E86+$F86,$E86+$G86),IF($X86="",IF($E86+$F86&gt;$E86+$G86,$E86+$F86,$E86+$G86),"XXX")&gt;=IF($E86+$F86&lt;$E86+$G86,$E86+$F86,$E86+$G86)),"",IF(OR($X86=Translation!$C$50,$X86=Translation!$D$50),"",IF(OR($X86=Translation!$C$51,$X86=Translation!$D$51),Translation!$K$5,IF($X86&gt;IF($E86+$F86&gt;$E86+$G86,$E86+$F86,$E86+$G86),$X86-IF($E86+$F86&gt;$E86+$G86,$E86+$F86,$E86+$G86),IF($X86&lt;IF($E86+$F86&lt;$E86+$G86,$E86+$F86,$E86+$G86),$X86-IF($E86+$F86&lt;$E86+$G86,$E86+$F86,$E86+$G86),"")))))</f>
        <v/>
      </c>
      <c r="AA86" s="278" t="str">
        <f>IF(ISBLANK(Report!AI86),"",AI86)</f>
        <v/>
      </c>
      <c r="AB86" s="25" t="str">
        <f t="shared" si="4"/>
        <v/>
      </c>
      <c r="AC86" s="26" t="str">
        <f t="shared" si="2"/>
        <v/>
      </c>
      <c r="AE86" s="45"/>
      <c r="AF86" s="15">
        <v>85</v>
      </c>
      <c r="AG86" s="177" t="str">
        <f t="shared" si="3"/>
        <v/>
      </c>
      <c r="AI86" s="16"/>
      <c r="AJ86" s="189"/>
    </row>
    <row r="87" spans="1:36" s="177" customFormat="1" ht="17.399999999999999" x14ac:dyDescent="0.3">
      <c r="A87" s="190"/>
      <c r="B87" s="196"/>
      <c r="C87" s="267"/>
      <c r="D87" s="268"/>
      <c r="E87" s="269"/>
      <c r="F87" s="269"/>
      <c r="G87" s="269"/>
      <c r="H87" s="270" t="str">
        <f>IF(AND(I87&lt;&gt;"",I87&lt;&gt;"None"),VLOOKUP(I87,Translation!$N$4:$O$111,2,FALSE),"")</f>
        <v/>
      </c>
      <c r="I87" s="270"/>
      <c r="J87" s="269"/>
      <c r="K87" s="269"/>
      <c r="L87" s="269"/>
      <c r="M87" s="271"/>
      <c r="N87" s="272"/>
      <c r="O87" s="273" t="str">
        <f>IF(AND(IF($J87="",IF($E87+$F87&gt;$E87+$G87,$E87+$F87,$E87+$G87),"XXX")&lt;=IF($E87+$F87&gt;$E87+$G87,$E87+$F87,$E87+$G87),IF($J87="",IF($E87+$F87&gt;$E87+$G87,$E87+$F87,$E87+$G87),"XXX")&gt;=IF($E87+$F87&lt;$E87+$G87,$E87+$F87,$E87+$G87)),"",IF(OR($J87=Translation!$C$50,$J87=Translation!$D$50),"",IF(OR($J87=Translation!$C$51,$J87=Translation!$D$51),Translation!$K$5,IF($J87&gt;IF($E87+$F87&gt;$E87+$G87,$E87+$F87,$E87+$G87),$J87-IF($E87+$F87&gt;$E87+$G87,$E87+$F87,$E87+$G87),IF($J87&lt;IF($E87+$F87&lt;$E87+$G87,$E87+$F87,$E87+$G87),$J87-IF($E87+$F87&lt;$E87+$G87,$E87+$F87,$E87+$G87),"")))))</f>
        <v/>
      </c>
      <c r="P87" s="274" t="str">
        <f>IF(AND(IF($K87="",IF($E87+$F87&gt;$E87+$G87,$E87+$F87,$E87+$G87),"XXX")&lt;=IF($E87+$F87&gt;$E87+$G87,$E87+$F87,$E87+$G87),IF($K87="",IF($E87+$F87&gt;$E87+$G87,$E87+$F87,$E87+$G87),"XXX")&gt;=IF($E87+$F87&lt;$E87+$G87,$E87+$F87,$E87+$G87)),"",IF(OR($K87=Translation!$C$50,$K87=Translation!$D$50),"",IF(OR($K87=Translation!$C$51,$K87=Translation!$D$51),Translation!$K$5,IF($K87&gt;IF($E87+$F87&gt;$E87+$G87,$E87+$F87,$E87+$G87),$K87-IF($E87+$F87&gt;$E87+$G87,$E87+$F87,$E87+$G87),IF($K87&lt;IF($E87+$F87&lt;$E87+$G87,$E87+$F87,$E87+$G87),$K87-IF($E87+$F87&lt;$E87+$G87,$E87+$F87,$E87+$G87),"")))))</f>
        <v/>
      </c>
      <c r="Q87" s="274" t="str">
        <f>IF(AND(IF($L87="",IF($E87+$F87&gt;$E87+$G87,$E87+$F87,$E87+$G87),"XXX")&lt;=IF($E87+$F87&gt;$E87+$G87,$E87+$F87,$E87+$G87),IF($L87="",IF($E87+$F87&gt;$E87+$G87,$E87+$F87,$E87+$G87),"XXX")&gt;=IF($E87+$F87&lt;$E87+$G87,$E87+$F87,$E87+$G87)),"",IF(OR($L87=Translation!$C$50,$L87=Translation!$D$50),"",IF(OR($L87=Translation!$C$51,$L87=Translation!$D$51),Translation!$K$5,IF($L87&gt;IF($E87+$F87&gt;$E87+$G87,$E87+$F87,$E87+$G87),$L87-IF($E87+$F87&gt;$E87+$G87,$E87+$F87,$E87+$G87),IF($L87&lt;IF($E87+$F87&lt;$E87+$G87,$E87+$F87,$E87+$G87),$L87-IF($E87+$F87&lt;$E87+$G87,$E87+$F87,$E87+$G87),"")))))</f>
        <v/>
      </c>
      <c r="R87" s="274" t="str">
        <f>IF(AND(IF($M87="",IF($E87+$F87&gt;$E87+$G87,$E87+$F87,$E87+$G87),"XXX")&lt;=IF($E87+$F87&gt;$E87+$G87,$E87+$F87,$E87+$G87),IF($M87="",IF($E87+$F87&gt;$E87+$G87,$E87+$F87,$E87+$G87),"XXX")&gt;=IF($E87+$F87&lt;$E87+$G87,$E87+$F87,$E87+$G87)),"",IF(OR($M87=Translation!$C$50,$M87=Translation!$D$50),"",IF(OR($M87=Translation!$C$51,$M87=Translation!$D$51),Translation!$K$5,IF($M87&gt;IF($E87+$F87&gt;$E87+$G87,$E87+$F87,$E87+$G87),$M87-IF($E87+$F87&gt;$E87+$G87,$E87+$F87,$E87+$G87),IF($M87&lt;IF($E87+$F87&lt;$E87+$G87,$E87+$F87,$E87+$G87),$M87-IF($E87+$F87&lt;$E87+$G87,$E87+$F87,$E87+$G87),"")))))</f>
        <v/>
      </c>
      <c r="S87" s="275"/>
      <c r="T87" s="23" t="str">
        <f t="shared" si="0"/>
        <v/>
      </c>
      <c r="U87" s="24" t="str">
        <f t="shared" si="5"/>
        <v/>
      </c>
      <c r="V87" s="261"/>
      <c r="W87" s="276"/>
      <c r="X87" s="277"/>
      <c r="Y87" s="264" t="str">
        <f>IF(AND(IF($W87="",IF($E87+$F87&gt;$E87+$G87,$E87+$F87,$E87+$G87),"XXX")&lt;=IF($E87+$F87&gt;$E87+$G87,$E87+$F87,$E87+$G87),IF($W87="",IF($E87+$F87&gt;$E87+$G87,$E87+$F87,$E87+$G87),"XXX")&gt;=IF($E87+$F87&lt;$E87+$G87,$E87+$F87,$E87+$G87)),"",IF(OR($W87=Translation!$C$50,$W87=Translation!$D$50),"",IF(OR($W87=Translation!$C$51,$W87=Translation!$D$51),Translation!$K$5,IF($W87&gt;IF($E87+$F87&gt;$E87+$G87,$E87+$F87,$E87+$G87),$W87-IF($E87+$F87&gt;$E87+$G87,$E87+$F87,$E87+$G87),IF($W87&lt;IF($E87+$F87&lt;$E87+$G87,$E87+$F87,$E87+$G87),$W87-IF($E87+$F87&lt;$E87+$G87,$E87+$F87,$E87+$G87),"")))))</f>
        <v/>
      </c>
      <c r="Z87" s="265" t="str">
        <f>IF(AND(IF($X87="",IF($E87+$F87&gt;$E87+$G87,$E87+$F87,$E87+$G87),"XXX")&lt;=IF($E87+$F87&gt;$E87+$G87,$E87+$F87,$E87+$G87),IF($X87="",IF($E87+$F87&gt;$E87+$G87,$E87+$F87,$E87+$G87),"XXX")&gt;=IF($E87+$F87&lt;$E87+$G87,$E87+$F87,$E87+$G87)),"",IF(OR($X87=Translation!$C$50,$X87=Translation!$D$50),"",IF(OR($X87=Translation!$C$51,$X87=Translation!$D$51),Translation!$K$5,IF($X87&gt;IF($E87+$F87&gt;$E87+$G87,$E87+$F87,$E87+$G87),$X87-IF($E87+$F87&gt;$E87+$G87,$E87+$F87,$E87+$G87),IF($X87&lt;IF($E87+$F87&lt;$E87+$G87,$E87+$F87,$E87+$G87),$X87-IF($E87+$F87&lt;$E87+$G87,$E87+$F87,$E87+$G87),"")))))</f>
        <v/>
      </c>
      <c r="AA87" s="278" t="str">
        <f>IF(ISBLANK(Report!AI87),"",AI87)</f>
        <v/>
      </c>
      <c r="AB87" s="25" t="str">
        <f t="shared" si="4"/>
        <v/>
      </c>
      <c r="AC87" s="26" t="str">
        <f t="shared" si="2"/>
        <v/>
      </c>
      <c r="AE87" s="45"/>
      <c r="AF87" s="177">
        <v>86</v>
      </c>
      <c r="AG87" s="177" t="str">
        <f t="shared" si="3"/>
        <v/>
      </c>
      <c r="AI87" s="16"/>
      <c r="AJ87" s="189"/>
    </row>
    <row r="88" spans="1:36" s="177" customFormat="1" ht="17.399999999999999" x14ac:dyDescent="0.3">
      <c r="A88" s="190"/>
      <c r="B88" s="196"/>
      <c r="C88" s="267"/>
      <c r="D88" s="268"/>
      <c r="E88" s="269"/>
      <c r="F88" s="269"/>
      <c r="G88" s="269"/>
      <c r="H88" s="270" t="str">
        <f>IF(AND(I88&lt;&gt;"",I88&lt;&gt;"None"),VLOOKUP(I88,Translation!$N$4:$O$111,2,FALSE),"")</f>
        <v/>
      </c>
      <c r="I88" s="270"/>
      <c r="J88" s="269"/>
      <c r="K88" s="269"/>
      <c r="L88" s="269"/>
      <c r="M88" s="271"/>
      <c r="N88" s="272"/>
      <c r="O88" s="273" t="str">
        <f>IF(AND(IF($J88="",IF($E88+$F88&gt;$E88+$G88,$E88+$F88,$E88+$G88),"XXX")&lt;=IF($E88+$F88&gt;$E88+$G88,$E88+$F88,$E88+$G88),IF($J88="",IF($E88+$F88&gt;$E88+$G88,$E88+$F88,$E88+$G88),"XXX")&gt;=IF($E88+$F88&lt;$E88+$G88,$E88+$F88,$E88+$G88)),"",IF(OR($J88=Translation!$C$50,$J88=Translation!$D$50),"",IF(OR($J88=Translation!$C$51,$J88=Translation!$D$51),Translation!$K$5,IF($J88&gt;IF($E88+$F88&gt;$E88+$G88,$E88+$F88,$E88+$G88),$J88-IF($E88+$F88&gt;$E88+$G88,$E88+$F88,$E88+$G88),IF($J88&lt;IF($E88+$F88&lt;$E88+$G88,$E88+$F88,$E88+$G88),$J88-IF($E88+$F88&lt;$E88+$G88,$E88+$F88,$E88+$G88),"")))))</f>
        <v/>
      </c>
      <c r="P88" s="274" t="str">
        <f>IF(AND(IF($K88="",IF($E88+$F88&gt;$E88+$G88,$E88+$F88,$E88+$G88),"XXX")&lt;=IF($E88+$F88&gt;$E88+$G88,$E88+$F88,$E88+$G88),IF($K88="",IF($E88+$F88&gt;$E88+$G88,$E88+$F88,$E88+$G88),"XXX")&gt;=IF($E88+$F88&lt;$E88+$G88,$E88+$F88,$E88+$G88)),"",IF(OR($K88=Translation!$C$50,$K88=Translation!$D$50),"",IF(OR($K88=Translation!$C$51,$K88=Translation!$D$51),Translation!$K$5,IF($K88&gt;IF($E88+$F88&gt;$E88+$G88,$E88+$F88,$E88+$G88),$K88-IF($E88+$F88&gt;$E88+$G88,$E88+$F88,$E88+$G88),IF($K88&lt;IF($E88+$F88&lt;$E88+$G88,$E88+$F88,$E88+$G88),$K88-IF($E88+$F88&lt;$E88+$G88,$E88+$F88,$E88+$G88),"")))))</f>
        <v/>
      </c>
      <c r="Q88" s="274" t="str">
        <f>IF(AND(IF($L88="",IF($E88+$F88&gt;$E88+$G88,$E88+$F88,$E88+$G88),"XXX")&lt;=IF($E88+$F88&gt;$E88+$G88,$E88+$F88,$E88+$G88),IF($L88="",IF($E88+$F88&gt;$E88+$G88,$E88+$F88,$E88+$G88),"XXX")&gt;=IF($E88+$F88&lt;$E88+$G88,$E88+$F88,$E88+$G88)),"",IF(OR($L88=Translation!$C$50,$L88=Translation!$D$50),"",IF(OR($L88=Translation!$C$51,$L88=Translation!$D$51),Translation!$K$5,IF($L88&gt;IF($E88+$F88&gt;$E88+$G88,$E88+$F88,$E88+$G88),$L88-IF($E88+$F88&gt;$E88+$G88,$E88+$F88,$E88+$G88),IF($L88&lt;IF($E88+$F88&lt;$E88+$G88,$E88+$F88,$E88+$G88),$L88-IF($E88+$F88&lt;$E88+$G88,$E88+$F88,$E88+$G88),"")))))</f>
        <v/>
      </c>
      <c r="R88" s="274" t="str">
        <f>IF(AND(IF($M88="",IF($E88+$F88&gt;$E88+$G88,$E88+$F88,$E88+$G88),"XXX")&lt;=IF($E88+$F88&gt;$E88+$G88,$E88+$F88,$E88+$G88),IF($M88="",IF($E88+$F88&gt;$E88+$G88,$E88+$F88,$E88+$G88),"XXX")&gt;=IF($E88+$F88&lt;$E88+$G88,$E88+$F88,$E88+$G88)),"",IF(OR($M88=Translation!$C$50,$M88=Translation!$D$50),"",IF(OR($M88=Translation!$C$51,$M88=Translation!$D$51),Translation!$K$5,IF($M88&gt;IF($E88+$F88&gt;$E88+$G88,$E88+$F88,$E88+$G88),$M88-IF($E88+$F88&gt;$E88+$G88,$E88+$F88,$E88+$G88),IF($M88&lt;IF($E88+$F88&lt;$E88+$G88,$E88+$F88,$E88+$G88),$M88-IF($E88+$F88&lt;$E88+$G88,$E88+$F88,$E88+$G88),"")))))</f>
        <v/>
      </c>
      <c r="S88" s="275"/>
      <c r="T88" s="23" t="str">
        <f t="shared" si="0"/>
        <v/>
      </c>
      <c r="U88" s="24" t="str">
        <f t="shared" si="5"/>
        <v/>
      </c>
      <c r="V88" s="261"/>
      <c r="W88" s="276"/>
      <c r="X88" s="277"/>
      <c r="Y88" s="264" t="str">
        <f>IF(AND(IF($W88="",IF($E88+$F88&gt;$E88+$G88,$E88+$F88,$E88+$G88),"XXX")&lt;=IF($E88+$F88&gt;$E88+$G88,$E88+$F88,$E88+$G88),IF($W88="",IF($E88+$F88&gt;$E88+$G88,$E88+$F88,$E88+$G88),"XXX")&gt;=IF($E88+$F88&lt;$E88+$G88,$E88+$F88,$E88+$G88)),"",IF(OR($W88=Translation!$C$50,$W88=Translation!$D$50),"",IF(OR($W88=Translation!$C$51,$W88=Translation!$D$51),Translation!$K$5,IF($W88&gt;IF($E88+$F88&gt;$E88+$G88,$E88+$F88,$E88+$G88),$W88-IF($E88+$F88&gt;$E88+$G88,$E88+$F88,$E88+$G88),IF($W88&lt;IF($E88+$F88&lt;$E88+$G88,$E88+$F88,$E88+$G88),$W88-IF($E88+$F88&lt;$E88+$G88,$E88+$F88,$E88+$G88),"")))))</f>
        <v/>
      </c>
      <c r="Z88" s="265" t="str">
        <f>IF(AND(IF($X88="",IF($E88+$F88&gt;$E88+$G88,$E88+$F88,$E88+$G88),"XXX")&lt;=IF($E88+$F88&gt;$E88+$G88,$E88+$F88,$E88+$G88),IF($X88="",IF($E88+$F88&gt;$E88+$G88,$E88+$F88,$E88+$G88),"XXX")&gt;=IF($E88+$F88&lt;$E88+$G88,$E88+$F88,$E88+$G88)),"",IF(OR($X88=Translation!$C$50,$X88=Translation!$D$50),"",IF(OR($X88=Translation!$C$51,$X88=Translation!$D$51),Translation!$K$5,IF($X88&gt;IF($E88+$F88&gt;$E88+$G88,$E88+$F88,$E88+$G88),$X88-IF($E88+$F88&gt;$E88+$G88,$E88+$F88,$E88+$G88),IF($X88&lt;IF($E88+$F88&lt;$E88+$G88,$E88+$F88,$E88+$G88),$X88-IF($E88+$F88&lt;$E88+$G88,$E88+$F88,$E88+$G88),"")))))</f>
        <v/>
      </c>
      <c r="AA88" s="278" t="str">
        <f>IF(ISBLANK(Report!AI88),"",AI88)</f>
        <v/>
      </c>
      <c r="AB88" s="25" t="str">
        <f t="shared" si="4"/>
        <v/>
      </c>
      <c r="AC88" s="26" t="str">
        <f t="shared" si="2"/>
        <v/>
      </c>
      <c r="AE88" s="45"/>
      <c r="AF88" s="15">
        <v>87</v>
      </c>
      <c r="AG88" s="177" t="str">
        <f t="shared" si="3"/>
        <v/>
      </c>
      <c r="AI88" s="16"/>
      <c r="AJ88" s="189"/>
    </row>
    <row r="89" spans="1:36" s="177" customFormat="1" ht="17.399999999999999" x14ac:dyDescent="0.3">
      <c r="A89" s="190"/>
      <c r="B89" s="196"/>
      <c r="C89" s="267"/>
      <c r="D89" s="268"/>
      <c r="E89" s="269"/>
      <c r="F89" s="269"/>
      <c r="G89" s="269"/>
      <c r="H89" s="270" t="str">
        <f>IF(AND(I89&lt;&gt;"",I89&lt;&gt;"None"),VLOOKUP(I89,Translation!$N$4:$O$111,2,FALSE),"")</f>
        <v/>
      </c>
      <c r="I89" s="270"/>
      <c r="J89" s="269"/>
      <c r="K89" s="269"/>
      <c r="L89" s="269"/>
      <c r="M89" s="271"/>
      <c r="N89" s="272"/>
      <c r="O89" s="273" t="str">
        <f>IF(AND(IF($J89="",IF($E89+$F89&gt;$E89+$G89,$E89+$F89,$E89+$G89),"XXX")&lt;=IF($E89+$F89&gt;$E89+$G89,$E89+$F89,$E89+$G89),IF($J89="",IF($E89+$F89&gt;$E89+$G89,$E89+$F89,$E89+$G89),"XXX")&gt;=IF($E89+$F89&lt;$E89+$G89,$E89+$F89,$E89+$G89)),"",IF(OR($J89=Translation!$C$50,$J89=Translation!$D$50),"",IF(OR($J89=Translation!$C$51,$J89=Translation!$D$51),Translation!$K$5,IF($J89&gt;IF($E89+$F89&gt;$E89+$G89,$E89+$F89,$E89+$G89),$J89-IF($E89+$F89&gt;$E89+$G89,$E89+$F89,$E89+$G89),IF($J89&lt;IF($E89+$F89&lt;$E89+$G89,$E89+$F89,$E89+$G89),$J89-IF($E89+$F89&lt;$E89+$G89,$E89+$F89,$E89+$G89),"")))))</f>
        <v/>
      </c>
      <c r="P89" s="274" t="str">
        <f>IF(AND(IF($K89="",IF($E89+$F89&gt;$E89+$G89,$E89+$F89,$E89+$G89),"XXX")&lt;=IF($E89+$F89&gt;$E89+$G89,$E89+$F89,$E89+$G89),IF($K89="",IF($E89+$F89&gt;$E89+$G89,$E89+$F89,$E89+$G89),"XXX")&gt;=IF($E89+$F89&lt;$E89+$G89,$E89+$F89,$E89+$G89)),"",IF(OR($K89=Translation!$C$50,$K89=Translation!$D$50),"",IF(OR($K89=Translation!$C$51,$K89=Translation!$D$51),Translation!$K$5,IF($K89&gt;IF($E89+$F89&gt;$E89+$G89,$E89+$F89,$E89+$G89),$K89-IF($E89+$F89&gt;$E89+$G89,$E89+$F89,$E89+$G89),IF($K89&lt;IF($E89+$F89&lt;$E89+$G89,$E89+$F89,$E89+$G89),$K89-IF($E89+$F89&lt;$E89+$G89,$E89+$F89,$E89+$G89),"")))))</f>
        <v/>
      </c>
      <c r="Q89" s="274" t="str">
        <f>IF(AND(IF($L89="",IF($E89+$F89&gt;$E89+$G89,$E89+$F89,$E89+$G89),"XXX")&lt;=IF($E89+$F89&gt;$E89+$G89,$E89+$F89,$E89+$G89),IF($L89="",IF($E89+$F89&gt;$E89+$G89,$E89+$F89,$E89+$G89),"XXX")&gt;=IF($E89+$F89&lt;$E89+$G89,$E89+$F89,$E89+$G89)),"",IF(OR($L89=Translation!$C$50,$L89=Translation!$D$50),"",IF(OR($L89=Translation!$C$51,$L89=Translation!$D$51),Translation!$K$5,IF($L89&gt;IF($E89+$F89&gt;$E89+$G89,$E89+$F89,$E89+$G89),$L89-IF($E89+$F89&gt;$E89+$G89,$E89+$F89,$E89+$G89),IF($L89&lt;IF($E89+$F89&lt;$E89+$G89,$E89+$F89,$E89+$G89),$L89-IF($E89+$F89&lt;$E89+$G89,$E89+$F89,$E89+$G89),"")))))</f>
        <v/>
      </c>
      <c r="R89" s="274" t="str">
        <f>IF(AND(IF($M89="",IF($E89+$F89&gt;$E89+$G89,$E89+$F89,$E89+$G89),"XXX")&lt;=IF($E89+$F89&gt;$E89+$G89,$E89+$F89,$E89+$G89),IF($M89="",IF($E89+$F89&gt;$E89+$G89,$E89+$F89,$E89+$G89),"XXX")&gt;=IF($E89+$F89&lt;$E89+$G89,$E89+$F89,$E89+$G89)),"",IF(OR($M89=Translation!$C$50,$M89=Translation!$D$50),"",IF(OR($M89=Translation!$C$51,$M89=Translation!$D$51),Translation!$K$5,IF($M89&gt;IF($E89+$F89&gt;$E89+$G89,$E89+$F89,$E89+$G89),$M89-IF($E89+$F89&gt;$E89+$G89,$E89+$F89,$E89+$G89),IF($M89&lt;IF($E89+$F89&lt;$E89+$G89,$E89+$F89,$E89+$G89),$M89-IF($E89+$F89&lt;$E89+$G89,$E89+$F89,$E89+$G89),"")))))</f>
        <v/>
      </c>
      <c r="S89" s="275"/>
      <c r="T89" s="23" t="str">
        <f t="shared" si="0"/>
        <v/>
      </c>
      <c r="U89" s="24" t="str">
        <f t="shared" si="5"/>
        <v/>
      </c>
      <c r="V89" s="261"/>
      <c r="W89" s="276"/>
      <c r="X89" s="277"/>
      <c r="Y89" s="264" t="str">
        <f>IF(AND(IF($W89="",IF($E89+$F89&gt;$E89+$G89,$E89+$F89,$E89+$G89),"XXX")&lt;=IF($E89+$F89&gt;$E89+$G89,$E89+$F89,$E89+$G89),IF($W89="",IF($E89+$F89&gt;$E89+$G89,$E89+$F89,$E89+$G89),"XXX")&gt;=IF($E89+$F89&lt;$E89+$G89,$E89+$F89,$E89+$G89)),"",IF(OR($W89=Translation!$C$50,$W89=Translation!$D$50),"",IF(OR($W89=Translation!$C$51,$W89=Translation!$D$51),Translation!$K$5,IF($W89&gt;IF($E89+$F89&gt;$E89+$G89,$E89+$F89,$E89+$G89),$W89-IF($E89+$F89&gt;$E89+$G89,$E89+$F89,$E89+$G89),IF($W89&lt;IF($E89+$F89&lt;$E89+$G89,$E89+$F89,$E89+$G89),$W89-IF($E89+$F89&lt;$E89+$G89,$E89+$F89,$E89+$G89),"")))))</f>
        <v/>
      </c>
      <c r="Z89" s="265" t="str">
        <f>IF(AND(IF($X89="",IF($E89+$F89&gt;$E89+$G89,$E89+$F89,$E89+$G89),"XXX")&lt;=IF($E89+$F89&gt;$E89+$G89,$E89+$F89,$E89+$G89),IF($X89="",IF($E89+$F89&gt;$E89+$G89,$E89+$F89,$E89+$G89),"XXX")&gt;=IF($E89+$F89&lt;$E89+$G89,$E89+$F89,$E89+$G89)),"",IF(OR($X89=Translation!$C$50,$X89=Translation!$D$50),"",IF(OR($X89=Translation!$C$51,$X89=Translation!$D$51),Translation!$K$5,IF($X89&gt;IF($E89+$F89&gt;$E89+$G89,$E89+$F89,$E89+$G89),$X89-IF($E89+$F89&gt;$E89+$G89,$E89+$F89,$E89+$G89),IF($X89&lt;IF($E89+$F89&lt;$E89+$G89,$E89+$F89,$E89+$G89),$X89-IF($E89+$F89&lt;$E89+$G89,$E89+$F89,$E89+$G89),"")))))</f>
        <v/>
      </c>
      <c r="AA89" s="278" t="str">
        <f>IF(ISBLANK(Report!AI89),"",AI89)</f>
        <v/>
      </c>
      <c r="AB89" s="25" t="str">
        <f t="shared" si="4"/>
        <v/>
      </c>
      <c r="AC89" s="26" t="str">
        <f t="shared" si="2"/>
        <v/>
      </c>
      <c r="AE89" s="45"/>
      <c r="AF89" s="177">
        <v>88</v>
      </c>
      <c r="AG89" s="177" t="str">
        <f t="shared" si="3"/>
        <v/>
      </c>
      <c r="AI89" s="16"/>
      <c r="AJ89" s="189"/>
    </row>
    <row r="90" spans="1:36" s="177" customFormat="1" ht="17.399999999999999" x14ac:dyDescent="0.3">
      <c r="A90" s="190"/>
      <c r="B90" s="196"/>
      <c r="C90" s="267"/>
      <c r="D90" s="268"/>
      <c r="E90" s="269"/>
      <c r="F90" s="269"/>
      <c r="G90" s="269"/>
      <c r="H90" s="270" t="str">
        <f>IF(AND(I90&lt;&gt;"",I90&lt;&gt;"None"),VLOOKUP(I90,Translation!$N$4:$O$111,2,FALSE),"")</f>
        <v/>
      </c>
      <c r="I90" s="270"/>
      <c r="J90" s="269"/>
      <c r="K90" s="269"/>
      <c r="L90" s="269"/>
      <c r="M90" s="271"/>
      <c r="N90" s="272"/>
      <c r="O90" s="273" t="str">
        <f>IF(AND(IF($J90="",IF($E90+$F90&gt;$E90+$G90,$E90+$F90,$E90+$G90),"XXX")&lt;=IF($E90+$F90&gt;$E90+$G90,$E90+$F90,$E90+$G90),IF($J90="",IF($E90+$F90&gt;$E90+$G90,$E90+$F90,$E90+$G90),"XXX")&gt;=IF($E90+$F90&lt;$E90+$G90,$E90+$F90,$E90+$G90)),"",IF(OR($J90=Translation!$C$50,$J90=Translation!$D$50),"",IF(OR($J90=Translation!$C$51,$J90=Translation!$D$51),Translation!$K$5,IF($J90&gt;IF($E90+$F90&gt;$E90+$G90,$E90+$F90,$E90+$G90),$J90-IF($E90+$F90&gt;$E90+$G90,$E90+$F90,$E90+$G90),IF($J90&lt;IF($E90+$F90&lt;$E90+$G90,$E90+$F90,$E90+$G90),$J90-IF($E90+$F90&lt;$E90+$G90,$E90+$F90,$E90+$G90),"")))))</f>
        <v/>
      </c>
      <c r="P90" s="274" t="str">
        <f>IF(AND(IF($K90="",IF($E90+$F90&gt;$E90+$G90,$E90+$F90,$E90+$G90),"XXX")&lt;=IF($E90+$F90&gt;$E90+$G90,$E90+$F90,$E90+$G90),IF($K90="",IF($E90+$F90&gt;$E90+$G90,$E90+$F90,$E90+$G90),"XXX")&gt;=IF($E90+$F90&lt;$E90+$G90,$E90+$F90,$E90+$G90)),"",IF(OR($K90=Translation!$C$50,$K90=Translation!$D$50),"",IF(OR($K90=Translation!$C$51,$K90=Translation!$D$51),Translation!$K$5,IF($K90&gt;IF($E90+$F90&gt;$E90+$G90,$E90+$F90,$E90+$G90),$K90-IF($E90+$F90&gt;$E90+$G90,$E90+$F90,$E90+$G90),IF($K90&lt;IF($E90+$F90&lt;$E90+$G90,$E90+$F90,$E90+$G90),$K90-IF($E90+$F90&lt;$E90+$G90,$E90+$F90,$E90+$G90),"")))))</f>
        <v/>
      </c>
      <c r="Q90" s="274" t="str">
        <f>IF(AND(IF($L90="",IF($E90+$F90&gt;$E90+$G90,$E90+$F90,$E90+$G90),"XXX")&lt;=IF($E90+$F90&gt;$E90+$G90,$E90+$F90,$E90+$G90),IF($L90="",IF($E90+$F90&gt;$E90+$G90,$E90+$F90,$E90+$G90),"XXX")&gt;=IF($E90+$F90&lt;$E90+$G90,$E90+$F90,$E90+$G90)),"",IF(OR($L90=Translation!$C$50,$L90=Translation!$D$50),"",IF(OR($L90=Translation!$C$51,$L90=Translation!$D$51),Translation!$K$5,IF($L90&gt;IF($E90+$F90&gt;$E90+$G90,$E90+$F90,$E90+$G90),$L90-IF($E90+$F90&gt;$E90+$G90,$E90+$F90,$E90+$G90),IF($L90&lt;IF($E90+$F90&lt;$E90+$G90,$E90+$F90,$E90+$G90),$L90-IF($E90+$F90&lt;$E90+$G90,$E90+$F90,$E90+$G90),"")))))</f>
        <v/>
      </c>
      <c r="R90" s="274" t="str">
        <f>IF(AND(IF($M90="",IF($E90+$F90&gt;$E90+$G90,$E90+$F90,$E90+$G90),"XXX")&lt;=IF($E90+$F90&gt;$E90+$G90,$E90+$F90,$E90+$G90),IF($M90="",IF($E90+$F90&gt;$E90+$G90,$E90+$F90,$E90+$G90),"XXX")&gt;=IF($E90+$F90&lt;$E90+$G90,$E90+$F90,$E90+$G90)),"",IF(OR($M90=Translation!$C$50,$M90=Translation!$D$50),"",IF(OR($M90=Translation!$C$51,$M90=Translation!$D$51),Translation!$K$5,IF($M90&gt;IF($E90+$F90&gt;$E90+$G90,$E90+$F90,$E90+$G90),$M90-IF($E90+$F90&gt;$E90+$G90,$E90+$F90,$E90+$G90),IF($M90&lt;IF($E90+$F90&lt;$E90+$G90,$E90+$F90,$E90+$G90),$M90-IF($E90+$F90&lt;$E90+$G90,$E90+$F90,$E90+$G90),"")))))</f>
        <v/>
      </c>
      <c r="S90" s="275"/>
      <c r="T90" s="23" t="str">
        <f t="shared" si="0"/>
        <v/>
      </c>
      <c r="U90" s="24" t="str">
        <f t="shared" si="5"/>
        <v/>
      </c>
      <c r="V90" s="261"/>
      <c r="W90" s="276"/>
      <c r="X90" s="277"/>
      <c r="Y90" s="264" t="str">
        <f>IF(AND(IF($W90="",IF($E90+$F90&gt;$E90+$G90,$E90+$F90,$E90+$G90),"XXX")&lt;=IF($E90+$F90&gt;$E90+$G90,$E90+$F90,$E90+$G90),IF($W90="",IF($E90+$F90&gt;$E90+$G90,$E90+$F90,$E90+$G90),"XXX")&gt;=IF($E90+$F90&lt;$E90+$G90,$E90+$F90,$E90+$G90)),"",IF(OR($W90=Translation!$C$50,$W90=Translation!$D$50),"",IF(OR($W90=Translation!$C$51,$W90=Translation!$D$51),Translation!$K$5,IF($W90&gt;IF($E90+$F90&gt;$E90+$G90,$E90+$F90,$E90+$G90),$W90-IF($E90+$F90&gt;$E90+$G90,$E90+$F90,$E90+$G90),IF($W90&lt;IF($E90+$F90&lt;$E90+$G90,$E90+$F90,$E90+$G90),$W90-IF($E90+$F90&lt;$E90+$G90,$E90+$F90,$E90+$G90),"")))))</f>
        <v/>
      </c>
      <c r="Z90" s="265" t="str">
        <f>IF(AND(IF($X90="",IF($E90+$F90&gt;$E90+$G90,$E90+$F90,$E90+$G90),"XXX")&lt;=IF($E90+$F90&gt;$E90+$G90,$E90+$F90,$E90+$G90),IF($X90="",IF($E90+$F90&gt;$E90+$G90,$E90+$F90,$E90+$G90),"XXX")&gt;=IF($E90+$F90&lt;$E90+$G90,$E90+$F90,$E90+$G90)),"",IF(OR($X90=Translation!$C$50,$X90=Translation!$D$50),"",IF(OR($X90=Translation!$C$51,$X90=Translation!$D$51),Translation!$K$5,IF($X90&gt;IF($E90+$F90&gt;$E90+$G90,$E90+$F90,$E90+$G90),$X90-IF($E90+$F90&gt;$E90+$G90,$E90+$F90,$E90+$G90),IF($X90&lt;IF($E90+$F90&lt;$E90+$G90,$E90+$F90,$E90+$G90),$X90-IF($E90+$F90&lt;$E90+$G90,$E90+$F90,$E90+$G90),"")))))</f>
        <v/>
      </c>
      <c r="AA90" s="278" t="str">
        <f>IF(ISBLANK(Report!AI90),"",AI90)</f>
        <v/>
      </c>
      <c r="AB90" s="25" t="str">
        <f t="shared" si="4"/>
        <v/>
      </c>
      <c r="AC90" s="26" t="str">
        <f t="shared" si="2"/>
        <v/>
      </c>
      <c r="AE90" s="45"/>
      <c r="AF90" s="15">
        <v>89</v>
      </c>
      <c r="AG90" s="177" t="str">
        <f t="shared" si="3"/>
        <v/>
      </c>
      <c r="AI90" s="16"/>
      <c r="AJ90" s="189"/>
    </row>
    <row r="91" spans="1:36" s="177" customFormat="1" ht="17.399999999999999" x14ac:dyDescent="0.3">
      <c r="A91" s="190"/>
      <c r="B91" s="196"/>
      <c r="C91" s="267"/>
      <c r="D91" s="268"/>
      <c r="E91" s="269"/>
      <c r="F91" s="269"/>
      <c r="G91" s="269"/>
      <c r="H91" s="270" t="str">
        <f>IF(AND(I91&lt;&gt;"",I91&lt;&gt;"None"),VLOOKUP(I91,Translation!$N$4:$O$111,2,FALSE),"")</f>
        <v/>
      </c>
      <c r="I91" s="270"/>
      <c r="J91" s="269"/>
      <c r="K91" s="269"/>
      <c r="L91" s="269"/>
      <c r="M91" s="271"/>
      <c r="N91" s="272"/>
      <c r="O91" s="273" t="str">
        <f>IF(AND(IF($J91="",IF($E91+$F91&gt;$E91+$G91,$E91+$F91,$E91+$G91),"XXX")&lt;=IF($E91+$F91&gt;$E91+$G91,$E91+$F91,$E91+$G91),IF($J91="",IF($E91+$F91&gt;$E91+$G91,$E91+$F91,$E91+$G91),"XXX")&gt;=IF($E91+$F91&lt;$E91+$G91,$E91+$F91,$E91+$G91)),"",IF(OR($J91=Translation!$C$50,$J91=Translation!$D$50),"",IF(OR($J91=Translation!$C$51,$J91=Translation!$D$51),Translation!$K$5,IF($J91&gt;IF($E91+$F91&gt;$E91+$G91,$E91+$F91,$E91+$G91),$J91-IF($E91+$F91&gt;$E91+$G91,$E91+$F91,$E91+$G91),IF($J91&lt;IF($E91+$F91&lt;$E91+$G91,$E91+$F91,$E91+$G91),$J91-IF($E91+$F91&lt;$E91+$G91,$E91+$F91,$E91+$G91),"")))))</f>
        <v/>
      </c>
      <c r="P91" s="274" t="str">
        <f>IF(AND(IF($K91="",IF($E91+$F91&gt;$E91+$G91,$E91+$F91,$E91+$G91),"XXX")&lt;=IF($E91+$F91&gt;$E91+$G91,$E91+$F91,$E91+$G91),IF($K91="",IF($E91+$F91&gt;$E91+$G91,$E91+$F91,$E91+$G91),"XXX")&gt;=IF($E91+$F91&lt;$E91+$G91,$E91+$F91,$E91+$G91)),"",IF(OR($K91=Translation!$C$50,$K91=Translation!$D$50),"",IF(OR($K91=Translation!$C$51,$K91=Translation!$D$51),Translation!$K$5,IF($K91&gt;IF($E91+$F91&gt;$E91+$G91,$E91+$F91,$E91+$G91),$K91-IF($E91+$F91&gt;$E91+$G91,$E91+$F91,$E91+$G91),IF($K91&lt;IF($E91+$F91&lt;$E91+$G91,$E91+$F91,$E91+$G91),$K91-IF($E91+$F91&lt;$E91+$G91,$E91+$F91,$E91+$G91),"")))))</f>
        <v/>
      </c>
      <c r="Q91" s="274" t="str">
        <f>IF(AND(IF($L91="",IF($E91+$F91&gt;$E91+$G91,$E91+$F91,$E91+$G91),"XXX")&lt;=IF($E91+$F91&gt;$E91+$G91,$E91+$F91,$E91+$G91),IF($L91="",IF($E91+$F91&gt;$E91+$G91,$E91+$F91,$E91+$G91),"XXX")&gt;=IF($E91+$F91&lt;$E91+$G91,$E91+$F91,$E91+$G91)),"",IF(OR($L91=Translation!$C$50,$L91=Translation!$D$50),"",IF(OR($L91=Translation!$C$51,$L91=Translation!$D$51),Translation!$K$5,IF($L91&gt;IF($E91+$F91&gt;$E91+$G91,$E91+$F91,$E91+$G91),$L91-IF($E91+$F91&gt;$E91+$G91,$E91+$F91,$E91+$G91),IF($L91&lt;IF($E91+$F91&lt;$E91+$G91,$E91+$F91,$E91+$G91),$L91-IF($E91+$F91&lt;$E91+$G91,$E91+$F91,$E91+$G91),"")))))</f>
        <v/>
      </c>
      <c r="R91" s="274" t="str">
        <f>IF(AND(IF($M91="",IF($E91+$F91&gt;$E91+$G91,$E91+$F91,$E91+$G91),"XXX")&lt;=IF($E91+$F91&gt;$E91+$G91,$E91+$F91,$E91+$G91),IF($M91="",IF($E91+$F91&gt;$E91+$G91,$E91+$F91,$E91+$G91),"XXX")&gt;=IF($E91+$F91&lt;$E91+$G91,$E91+$F91,$E91+$G91)),"",IF(OR($M91=Translation!$C$50,$M91=Translation!$D$50),"",IF(OR($M91=Translation!$C$51,$M91=Translation!$D$51),Translation!$K$5,IF($M91&gt;IF($E91+$F91&gt;$E91+$G91,$E91+$F91,$E91+$G91),$M91-IF($E91+$F91&gt;$E91+$G91,$E91+$F91,$E91+$G91),IF($M91&lt;IF($E91+$F91&lt;$E91+$G91,$E91+$F91,$E91+$G91),$M91-IF($E91+$F91&lt;$E91+$G91,$E91+$F91,$E91+$G91),"")))))</f>
        <v/>
      </c>
      <c r="S91" s="275"/>
      <c r="T91" s="23" t="str">
        <f t="shared" si="0"/>
        <v/>
      </c>
      <c r="U91" s="24" t="str">
        <f t="shared" si="5"/>
        <v/>
      </c>
      <c r="V91" s="261"/>
      <c r="W91" s="276"/>
      <c r="X91" s="277"/>
      <c r="Y91" s="264" t="str">
        <f>IF(AND(IF($W91="",IF($E91+$F91&gt;$E91+$G91,$E91+$F91,$E91+$G91),"XXX")&lt;=IF($E91+$F91&gt;$E91+$G91,$E91+$F91,$E91+$G91),IF($W91="",IF($E91+$F91&gt;$E91+$G91,$E91+$F91,$E91+$G91),"XXX")&gt;=IF($E91+$F91&lt;$E91+$G91,$E91+$F91,$E91+$G91)),"",IF(OR($W91=Translation!$C$50,$W91=Translation!$D$50),"",IF(OR($W91=Translation!$C$51,$W91=Translation!$D$51),Translation!$K$5,IF($W91&gt;IF($E91+$F91&gt;$E91+$G91,$E91+$F91,$E91+$G91),$W91-IF($E91+$F91&gt;$E91+$G91,$E91+$F91,$E91+$G91),IF($W91&lt;IF($E91+$F91&lt;$E91+$G91,$E91+$F91,$E91+$G91),$W91-IF($E91+$F91&lt;$E91+$G91,$E91+$F91,$E91+$G91),"")))))</f>
        <v/>
      </c>
      <c r="Z91" s="265" t="str">
        <f>IF(AND(IF($X91="",IF($E91+$F91&gt;$E91+$G91,$E91+$F91,$E91+$G91),"XXX")&lt;=IF($E91+$F91&gt;$E91+$G91,$E91+$F91,$E91+$G91),IF($X91="",IF($E91+$F91&gt;$E91+$G91,$E91+$F91,$E91+$G91),"XXX")&gt;=IF($E91+$F91&lt;$E91+$G91,$E91+$F91,$E91+$G91)),"",IF(OR($X91=Translation!$C$50,$X91=Translation!$D$50),"",IF(OR($X91=Translation!$C$51,$X91=Translation!$D$51),Translation!$K$5,IF($X91&gt;IF($E91+$F91&gt;$E91+$G91,$E91+$F91,$E91+$G91),$X91-IF($E91+$F91&gt;$E91+$G91,$E91+$F91,$E91+$G91),IF($X91&lt;IF($E91+$F91&lt;$E91+$G91,$E91+$F91,$E91+$G91),$X91-IF($E91+$F91&lt;$E91+$G91,$E91+$F91,$E91+$G91),"")))))</f>
        <v/>
      </c>
      <c r="AA91" s="278" t="str">
        <f>IF(ISBLANK(Report!AI91),"",AI91)</f>
        <v/>
      </c>
      <c r="AB91" s="25" t="str">
        <f t="shared" si="4"/>
        <v/>
      </c>
      <c r="AC91" s="26" t="str">
        <f t="shared" si="2"/>
        <v/>
      </c>
      <c r="AE91" s="45"/>
      <c r="AF91" s="177">
        <v>90</v>
      </c>
      <c r="AG91" s="177" t="str">
        <f t="shared" si="3"/>
        <v/>
      </c>
      <c r="AI91" s="16"/>
      <c r="AJ91" s="189"/>
    </row>
    <row r="92" spans="1:36" s="177" customFormat="1" ht="17.399999999999999" x14ac:dyDescent="0.3">
      <c r="A92" s="190"/>
      <c r="B92" s="196"/>
      <c r="C92" s="267"/>
      <c r="D92" s="268"/>
      <c r="E92" s="269"/>
      <c r="F92" s="269"/>
      <c r="G92" s="269"/>
      <c r="H92" s="270" t="str">
        <f>IF(AND(I92&lt;&gt;"",I92&lt;&gt;"None"),VLOOKUP(I92,Translation!$N$4:$O$111,2,FALSE),"")</f>
        <v/>
      </c>
      <c r="I92" s="270"/>
      <c r="J92" s="269"/>
      <c r="K92" s="269"/>
      <c r="L92" s="269"/>
      <c r="M92" s="271"/>
      <c r="N92" s="272"/>
      <c r="O92" s="273" t="str">
        <f>IF(AND(IF($J92="",IF($E92+$F92&gt;$E92+$G92,$E92+$F92,$E92+$G92),"XXX")&lt;=IF($E92+$F92&gt;$E92+$G92,$E92+$F92,$E92+$G92),IF($J92="",IF($E92+$F92&gt;$E92+$G92,$E92+$F92,$E92+$G92),"XXX")&gt;=IF($E92+$F92&lt;$E92+$G92,$E92+$F92,$E92+$G92)),"",IF(OR($J92=Translation!$C$50,$J92=Translation!$D$50),"",IF(OR($J92=Translation!$C$51,$J92=Translation!$D$51),Translation!$K$5,IF($J92&gt;IF($E92+$F92&gt;$E92+$G92,$E92+$F92,$E92+$G92),$J92-IF($E92+$F92&gt;$E92+$G92,$E92+$F92,$E92+$G92),IF($J92&lt;IF($E92+$F92&lt;$E92+$G92,$E92+$F92,$E92+$G92),$J92-IF($E92+$F92&lt;$E92+$G92,$E92+$F92,$E92+$G92),"")))))</f>
        <v/>
      </c>
      <c r="P92" s="274" t="str">
        <f>IF(AND(IF($K92="",IF($E92+$F92&gt;$E92+$G92,$E92+$F92,$E92+$G92),"XXX")&lt;=IF($E92+$F92&gt;$E92+$G92,$E92+$F92,$E92+$G92),IF($K92="",IF($E92+$F92&gt;$E92+$G92,$E92+$F92,$E92+$G92),"XXX")&gt;=IF($E92+$F92&lt;$E92+$G92,$E92+$F92,$E92+$G92)),"",IF(OR($K92=Translation!$C$50,$K92=Translation!$D$50),"",IF(OR($K92=Translation!$C$51,$K92=Translation!$D$51),Translation!$K$5,IF($K92&gt;IF($E92+$F92&gt;$E92+$G92,$E92+$F92,$E92+$G92),$K92-IF($E92+$F92&gt;$E92+$G92,$E92+$F92,$E92+$G92),IF($K92&lt;IF($E92+$F92&lt;$E92+$G92,$E92+$F92,$E92+$G92),$K92-IF($E92+$F92&lt;$E92+$G92,$E92+$F92,$E92+$G92),"")))))</f>
        <v/>
      </c>
      <c r="Q92" s="274" t="str">
        <f>IF(AND(IF($L92="",IF($E92+$F92&gt;$E92+$G92,$E92+$F92,$E92+$G92),"XXX")&lt;=IF($E92+$F92&gt;$E92+$G92,$E92+$F92,$E92+$G92),IF($L92="",IF($E92+$F92&gt;$E92+$G92,$E92+$F92,$E92+$G92),"XXX")&gt;=IF($E92+$F92&lt;$E92+$G92,$E92+$F92,$E92+$G92)),"",IF(OR($L92=Translation!$C$50,$L92=Translation!$D$50),"",IF(OR($L92=Translation!$C$51,$L92=Translation!$D$51),Translation!$K$5,IF($L92&gt;IF($E92+$F92&gt;$E92+$G92,$E92+$F92,$E92+$G92),$L92-IF($E92+$F92&gt;$E92+$G92,$E92+$F92,$E92+$G92),IF($L92&lt;IF($E92+$F92&lt;$E92+$G92,$E92+$F92,$E92+$G92),$L92-IF($E92+$F92&lt;$E92+$G92,$E92+$F92,$E92+$G92),"")))))</f>
        <v/>
      </c>
      <c r="R92" s="274" t="str">
        <f>IF(AND(IF($M92="",IF($E92+$F92&gt;$E92+$G92,$E92+$F92,$E92+$G92),"XXX")&lt;=IF($E92+$F92&gt;$E92+$G92,$E92+$F92,$E92+$G92),IF($M92="",IF($E92+$F92&gt;$E92+$G92,$E92+$F92,$E92+$G92),"XXX")&gt;=IF($E92+$F92&lt;$E92+$G92,$E92+$F92,$E92+$G92)),"",IF(OR($M92=Translation!$C$50,$M92=Translation!$D$50),"",IF(OR($M92=Translation!$C$51,$M92=Translation!$D$51),Translation!$K$5,IF($M92&gt;IF($E92+$F92&gt;$E92+$G92,$E92+$F92,$E92+$G92),$M92-IF($E92+$F92&gt;$E92+$G92,$E92+$F92,$E92+$G92),IF($M92&lt;IF($E92+$F92&lt;$E92+$G92,$E92+$F92,$E92+$G92),$M92-IF($E92+$F92&lt;$E92+$G92,$E92+$F92,$E92+$G92),"")))))</f>
        <v/>
      </c>
      <c r="S92" s="275"/>
      <c r="T92" s="23" t="str">
        <f t="shared" si="0"/>
        <v/>
      </c>
      <c r="U92" s="24" t="str">
        <f t="shared" si="5"/>
        <v/>
      </c>
      <c r="V92" s="261"/>
      <c r="W92" s="276"/>
      <c r="X92" s="277"/>
      <c r="Y92" s="264" t="str">
        <f>IF(AND(IF($W92="",IF($E92+$F92&gt;$E92+$G92,$E92+$F92,$E92+$G92),"XXX")&lt;=IF($E92+$F92&gt;$E92+$G92,$E92+$F92,$E92+$G92),IF($W92="",IF($E92+$F92&gt;$E92+$G92,$E92+$F92,$E92+$G92),"XXX")&gt;=IF($E92+$F92&lt;$E92+$G92,$E92+$F92,$E92+$G92)),"",IF(OR($W92=Translation!$C$50,$W92=Translation!$D$50),"",IF(OR($W92=Translation!$C$51,$W92=Translation!$D$51),Translation!$K$5,IF($W92&gt;IF($E92+$F92&gt;$E92+$G92,$E92+$F92,$E92+$G92),$W92-IF($E92+$F92&gt;$E92+$G92,$E92+$F92,$E92+$G92),IF($W92&lt;IF($E92+$F92&lt;$E92+$G92,$E92+$F92,$E92+$G92),$W92-IF($E92+$F92&lt;$E92+$G92,$E92+$F92,$E92+$G92),"")))))</f>
        <v/>
      </c>
      <c r="Z92" s="265" t="str">
        <f>IF(AND(IF($X92="",IF($E92+$F92&gt;$E92+$G92,$E92+$F92,$E92+$G92),"XXX")&lt;=IF($E92+$F92&gt;$E92+$G92,$E92+$F92,$E92+$G92),IF($X92="",IF($E92+$F92&gt;$E92+$G92,$E92+$F92,$E92+$G92),"XXX")&gt;=IF($E92+$F92&lt;$E92+$G92,$E92+$F92,$E92+$G92)),"",IF(OR($X92=Translation!$C$50,$X92=Translation!$D$50),"",IF(OR($X92=Translation!$C$51,$X92=Translation!$D$51),Translation!$K$5,IF($X92&gt;IF($E92+$F92&gt;$E92+$G92,$E92+$F92,$E92+$G92),$X92-IF($E92+$F92&gt;$E92+$G92,$E92+$F92,$E92+$G92),IF($X92&lt;IF($E92+$F92&lt;$E92+$G92,$E92+$F92,$E92+$G92),$X92-IF($E92+$F92&lt;$E92+$G92,$E92+$F92,$E92+$G92),"")))))</f>
        <v/>
      </c>
      <c r="AA92" s="278" t="str">
        <f>IF(ISBLANK(Report!AI92),"",AI92)</f>
        <v/>
      </c>
      <c r="AB92" s="25" t="str">
        <f t="shared" si="4"/>
        <v/>
      </c>
      <c r="AC92" s="26" t="str">
        <f t="shared" si="2"/>
        <v/>
      </c>
      <c r="AE92" s="45"/>
      <c r="AF92" s="15">
        <v>91</v>
      </c>
      <c r="AG92" s="177" t="str">
        <f t="shared" si="3"/>
        <v/>
      </c>
      <c r="AI92" s="16"/>
      <c r="AJ92" s="189"/>
    </row>
    <row r="93" spans="1:36" s="177" customFormat="1" ht="17.399999999999999" x14ac:dyDescent="0.3">
      <c r="A93" s="190"/>
      <c r="B93" s="196"/>
      <c r="C93" s="267"/>
      <c r="D93" s="268"/>
      <c r="E93" s="269"/>
      <c r="F93" s="269"/>
      <c r="G93" s="269"/>
      <c r="H93" s="270" t="str">
        <f>IF(AND(I93&lt;&gt;"",I93&lt;&gt;"None"),VLOOKUP(I93,Translation!$N$4:$O$111,2,FALSE),"")</f>
        <v/>
      </c>
      <c r="I93" s="270"/>
      <c r="J93" s="269"/>
      <c r="K93" s="269"/>
      <c r="L93" s="269"/>
      <c r="M93" s="271"/>
      <c r="N93" s="272"/>
      <c r="O93" s="273" t="str">
        <f>IF(AND(IF($J93="",IF($E93+$F93&gt;$E93+$G93,$E93+$F93,$E93+$G93),"XXX")&lt;=IF($E93+$F93&gt;$E93+$G93,$E93+$F93,$E93+$G93),IF($J93="",IF($E93+$F93&gt;$E93+$G93,$E93+$F93,$E93+$G93),"XXX")&gt;=IF($E93+$F93&lt;$E93+$G93,$E93+$F93,$E93+$G93)),"",IF(OR($J93=Translation!$C$50,$J93=Translation!$D$50),"",IF(OR($J93=Translation!$C$51,$J93=Translation!$D$51),Translation!$K$5,IF($J93&gt;IF($E93+$F93&gt;$E93+$G93,$E93+$F93,$E93+$G93),$J93-IF($E93+$F93&gt;$E93+$G93,$E93+$F93,$E93+$G93),IF($J93&lt;IF($E93+$F93&lt;$E93+$G93,$E93+$F93,$E93+$G93),$J93-IF($E93+$F93&lt;$E93+$G93,$E93+$F93,$E93+$G93),"")))))</f>
        <v/>
      </c>
      <c r="P93" s="274" t="str">
        <f>IF(AND(IF($K93="",IF($E93+$F93&gt;$E93+$G93,$E93+$F93,$E93+$G93),"XXX")&lt;=IF($E93+$F93&gt;$E93+$G93,$E93+$F93,$E93+$G93),IF($K93="",IF($E93+$F93&gt;$E93+$G93,$E93+$F93,$E93+$G93),"XXX")&gt;=IF($E93+$F93&lt;$E93+$G93,$E93+$F93,$E93+$G93)),"",IF(OR($K93=Translation!$C$50,$K93=Translation!$D$50),"",IF(OR($K93=Translation!$C$51,$K93=Translation!$D$51),Translation!$K$5,IF($K93&gt;IF($E93+$F93&gt;$E93+$G93,$E93+$F93,$E93+$G93),$K93-IF($E93+$F93&gt;$E93+$G93,$E93+$F93,$E93+$G93),IF($K93&lt;IF($E93+$F93&lt;$E93+$G93,$E93+$F93,$E93+$G93),$K93-IF($E93+$F93&lt;$E93+$G93,$E93+$F93,$E93+$G93),"")))))</f>
        <v/>
      </c>
      <c r="Q93" s="274" t="str">
        <f>IF(AND(IF($L93="",IF($E93+$F93&gt;$E93+$G93,$E93+$F93,$E93+$G93),"XXX")&lt;=IF($E93+$F93&gt;$E93+$G93,$E93+$F93,$E93+$G93),IF($L93="",IF($E93+$F93&gt;$E93+$G93,$E93+$F93,$E93+$G93),"XXX")&gt;=IF($E93+$F93&lt;$E93+$G93,$E93+$F93,$E93+$G93)),"",IF(OR($L93=Translation!$C$50,$L93=Translation!$D$50),"",IF(OR($L93=Translation!$C$51,$L93=Translation!$D$51),Translation!$K$5,IF($L93&gt;IF($E93+$F93&gt;$E93+$G93,$E93+$F93,$E93+$G93),$L93-IF($E93+$F93&gt;$E93+$G93,$E93+$F93,$E93+$G93),IF($L93&lt;IF($E93+$F93&lt;$E93+$G93,$E93+$F93,$E93+$G93),$L93-IF($E93+$F93&lt;$E93+$G93,$E93+$F93,$E93+$G93),"")))))</f>
        <v/>
      </c>
      <c r="R93" s="274" t="str">
        <f>IF(AND(IF($M93="",IF($E93+$F93&gt;$E93+$G93,$E93+$F93,$E93+$G93),"XXX")&lt;=IF($E93+$F93&gt;$E93+$G93,$E93+$F93,$E93+$G93),IF($M93="",IF($E93+$F93&gt;$E93+$G93,$E93+$F93,$E93+$G93),"XXX")&gt;=IF($E93+$F93&lt;$E93+$G93,$E93+$F93,$E93+$G93)),"",IF(OR($M93=Translation!$C$50,$M93=Translation!$D$50),"",IF(OR($M93=Translation!$C$51,$M93=Translation!$D$51),Translation!$K$5,IF($M93&gt;IF($E93+$F93&gt;$E93+$G93,$E93+$F93,$E93+$G93),$M93-IF($E93+$F93&gt;$E93+$G93,$E93+$F93,$E93+$G93),IF($M93&lt;IF($E93+$F93&lt;$E93+$G93,$E93+$F93,$E93+$G93),$M93-IF($E93+$F93&lt;$E93+$G93,$E93+$F93,$E93+$G93),"")))))</f>
        <v/>
      </c>
      <c r="S93" s="275"/>
      <c r="T93" s="23" t="str">
        <f t="shared" si="0"/>
        <v/>
      </c>
      <c r="U93" s="24" t="str">
        <f t="shared" si="5"/>
        <v/>
      </c>
      <c r="V93" s="261"/>
      <c r="W93" s="276"/>
      <c r="X93" s="277"/>
      <c r="Y93" s="264" t="str">
        <f>IF(AND(IF($W93="",IF($E93+$F93&gt;$E93+$G93,$E93+$F93,$E93+$G93),"XXX")&lt;=IF($E93+$F93&gt;$E93+$G93,$E93+$F93,$E93+$G93),IF($W93="",IF($E93+$F93&gt;$E93+$G93,$E93+$F93,$E93+$G93),"XXX")&gt;=IF($E93+$F93&lt;$E93+$G93,$E93+$F93,$E93+$G93)),"",IF(OR($W93=Translation!$C$50,$W93=Translation!$D$50),"",IF(OR($W93=Translation!$C$51,$W93=Translation!$D$51),Translation!$K$5,IF($W93&gt;IF($E93+$F93&gt;$E93+$G93,$E93+$F93,$E93+$G93),$W93-IF($E93+$F93&gt;$E93+$G93,$E93+$F93,$E93+$G93),IF($W93&lt;IF($E93+$F93&lt;$E93+$G93,$E93+$F93,$E93+$G93),$W93-IF($E93+$F93&lt;$E93+$G93,$E93+$F93,$E93+$G93),"")))))</f>
        <v/>
      </c>
      <c r="Z93" s="265" t="str">
        <f>IF(AND(IF($X93="",IF($E93+$F93&gt;$E93+$G93,$E93+$F93,$E93+$G93),"XXX")&lt;=IF($E93+$F93&gt;$E93+$G93,$E93+$F93,$E93+$G93),IF($X93="",IF($E93+$F93&gt;$E93+$G93,$E93+$F93,$E93+$G93),"XXX")&gt;=IF($E93+$F93&lt;$E93+$G93,$E93+$F93,$E93+$G93)),"",IF(OR($X93=Translation!$C$50,$X93=Translation!$D$50),"",IF(OR($X93=Translation!$C$51,$X93=Translation!$D$51),Translation!$K$5,IF($X93&gt;IF($E93+$F93&gt;$E93+$G93,$E93+$F93,$E93+$G93),$X93-IF($E93+$F93&gt;$E93+$G93,$E93+$F93,$E93+$G93),IF($X93&lt;IF($E93+$F93&lt;$E93+$G93,$E93+$F93,$E93+$G93),$X93-IF($E93+$F93&lt;$E93+$G93,$E93+$F93,$E93+$G93),"")))))</f>
        <v/>
      </c>
      <c r="AA93" s="278" t="str">
        <f>IF(ISBLANK(Report!AI93),"",AI93)</f>
        <v/>
      </c>
      <c r="AB93" s="25" t="str">
        <f t="shared" si="4"/>
        <v/>
      </c>
      <c r="AC93" s="26" t="str">
        <f t="shared" si="2"/>
        <v/>
      </c>
      <c r="AE93" s="45"/>
      <c r="AF93" s="177">
        <v>92</v>
      </c>
      <c r="AG93" s="177" t="str">
        <f t="shared" si="3"/>
        <v/>
      </c>
      <c r="AI93" s="16"/>
      <c r="AJ93" s="189"/>
    </row>
    <row r="94" spans="1:36" s="177" customFormat="1" ht="17.399999999999999" x14ac:dyDescent="0.3">
      <c r="A94" s="190"/>
      <c r="B94" s="196"/>
      <c r="C94" s="267"/>
      <c r="D94" s="268"/>
      <c r="E94" s="269"/>
      <c r="F94" s="269"/>
      <c r="G94" s="269"/>
      <c r="H94" s="270" t="str">
        <f>IF(AND(I94&lt;&gt;"",I94&lt;&gt;"None"),VLOOKUP(I94,Translation!$N$4:$O$111,2,FALSE),"")</f>
        <v/>
      </c>
      <c r="I94" s="270"/>
      <c r="J94" s="269"/>
      <c r="K94" s="269"/>
      <c r="L94" s="269"/>
      <c r="M94" s="271"/>
      <c r="N94" s="272"/>
      <c r="O94" s="273" t="str">
        <f>IF(AND(IF($J94="",IF($E94+$F94&gt;$E94+$G94,$E94+$F94,$E94+$G94),"XXX")&lt;=IF($E94+$F94&gt;$E94+$G94,$E94+$F94,$E94+$G94),IF($J94="",IF($E94+$F94&gt;$E94+$G94,$E94+$F94,$E94+$G94),"XXX")&gt;=IF($E94+$F94&lt;$E94+$G94,$E94+$F94,$E94+$G94)),"",IF(OR($J94=Translation!$C$50,$J94=Translation!$D$50),"",IF(OR($J94=Translation!$C$51,$J94=Translation!$D$51),Translation!$K$5,IF($J94&gt;IF($E94+$F94&gt;$E94+$G94,$E94+$F94,$E94+$G94),$J94-IF($E94+$F94&gt;$E94+$G94,$E94+$F94,$E94+$G94),IF($J94&lt;IF($E94+$F94&lt;$E94+$G94,$E94+$F94,$E94+$G94),$J94-IF($E94+$F94&lt;$E94+$G94,$E94+$F94,$E94+$G94),"")))))</f>
        <v/>
      </c>
      <c r="P94" s="274" t="str">
        <f>IF(AND(IF($K94="",IF($E94+$F94&gt;$E94+$G94,$E94+$F94,$E94+$G94),"XXX")&lt;=IF($E94+$F94&gt;$E94+$G94,$E94+$F94,$E94+$G94),IF($K94="",IF($E94+$F94&gt;$E94+$G94,$E94+$F94,$E94+$G94),"XXX")&gt;=IF($E94+$F94&lt;$E94+$G94,$E94+$F94,$E94+$G94)),"",IF(OR($K94=Translation!$C$50,$K94=Translation!$D$50),"",IF(OR($K94=Translation!$C$51,$K94=Translation!$D$51),Translation!$K$5,IF($K94&gt;IF($E94+$F94&gt;$E94+$G94,$E94+$F94,$E94+$G94),$K94-IF($E94+$F94&gt;$E94+$G94,$E94+$F94,$E94+$G94),IF($K94&lt;IF($E94+$F94&lt;$E94+$G94,$E94+$F94,$E94+$G94),$K94-IF($E94+$F94&lt;$E94+$G94,$E94+$F94,$E94+$G94),"")))))</f>
        <v/>
      </c>
      <c r="Q94" s="274" t="str">
        <f>IF(AND(IF($L94="",IF($E94+$F94&gt;$E94+$G94,$E94+$F94,$E94+$G94),"XXX")&lt;=IF($E94+$F94&gt;$E94+$G94,$E94+$F94,$E94+$G94),IF($L94="",IF($E94+$F94&gt;$E94+$G94,$E94+$F94,$E94+$G94),"XXX")&gt;=IF($E94+$F94&lt;$E94+$G94,$E94+$F94,$E94+$G94)),"",IF(OR($L94=Translation!$C$50,$L94=Translation!$D$50),"",IF(OR($L94=Translation!$C$51,$L94=Translation!$D$51),Translation!$K$5,IF($L94&gt;IF($E94+$F94&gt;$E94+$G94,$E94+$F94,$E94+$G94),$L94-IF($E94+$F94&gt;$E94+$G94,$E94+$F94,$E94+$G94),IF($L94&lt;IF($E94+$F94&lt;$E94+$G94,$E94+$F94,$E94+$G94),$L94-IF($E94+$F94&lt;$E94+$G94,$E94+$F94,$E94+$G94),"")))))</f>
        <v/>
      </c>
      <c r="R94" s="274" t="str">
        <f>IF(AND(IF($M94="",IF($E94+$F94&gt;$E94+$G94,$E94+$F94,$E94+$G94),"XXX")&lt;=IF($E94+$F94&gt;$E94+$G94,$E94+$F94,$E94+$G94),IF($M94="",IF($E94+$F94&gt;$E94+$G94,$E94+$F94,$E94+$G94),"XXX")&gt;=IF($E94+$F94&lt;$E94+$G94,$E94+$F94,$E94+$G94)),"",IF(OR($M94=Translation!$C$50,$M94=Translation!$D$50),"",IF(OR($M94=Translation!$C$51,$M94=Translation!$D$51),Translation!$K$5,IF($M94&gt;IF($E94+$F94&gt;$E94+$G94,$E94+$F94,$E94+$G94),$M94-IF($E94+$F94&gt;$E94+$G94,$E94+$F94,$E94+$G94),IF($M94&lt;IF($E94+$F94&lt;$E94+$G94,$E94+$F94,$E94+$G94),$M94-IF($E94+$F94&lt;$E94+$G94,$E94+$F94,$E94+$G94),"")))))</f>
        <v/>
      </c>
      <c r="S94" s="275"/>
      <c r="T94" s="23" t="str">
        <f t="shared" si="0"/>
        <v/>
      </c>
      <c r="U94" s="24" t="str">
        <f t="shared" si="5"/>
        <v/>
      </c>
      <c r="V94" s="261"/>
      <c r="W94" s="276"/>
      <c r="X94" s="277"/>
      <c r="Y94" s="264" t="str">
        <f>IF(AND(IF($W94="",IF($E94+$F94&gt;$E94+$G94,$E94+$F94,$E94+$G94),"XXX")&lt;=IF($E94+$F94&gt;$E94+$G94,$E94+$F94,$E94+$G94),IF($W94="",IF($E94+$F94&gt;$E94+$G94,$E94+$F94,$E94+$G94),"XXX")&gt;=IF($E94+$F94&lt;$E94+$G94,$E94+$F94,$E94+$G94)),"",IF(OR($W94=Translation!$C$50,$W94=Translation!$D$50),"",IF(OR($W94=Translation!$C$51,$W94=Translation!$D$51),Translation!$K$5,IF($W94&gt;IF($E94+$F94&gt;$E94+$G94,$E94+$F94,$E94+$G94),$W94-IF($E94+$F94&gt;$E94+$G94,$E94+$F94,$E94+$G94),IF($W94&lt;IF($E94+$F94&lt;$E94+$G94,$E94+$F94,$E94+$G94),$W94-IF($E94+$F94&lt;$E94+$G94,$E94+$F94,$E94+$G94),"")))))</f>
        <v/>
      </c>
      <c r="Z94" s="265" t="str">
        <f>IF(AND(IF($X94="",IF($E94+$F94&gt;$E94+$G94,$E94+$F94,$E94+$G94),"XXX")&lt;=IF($E94+$F94&gt;$E94+$G94,$E94+$F94,$E94+$G94),IF($X94="",IF($E94+$F94&gt;$E94+$G94,$E94+$F94,$E94+$G94),"XXX")&gt;=IF($E94+$F94&lt;$E94+$G94,$E94+$F94,$E94+$G94)),"",IF(OR($X94=Translation!$C$50,$X94=Translation!$D$50),"",IF(OR($X94=Translation!$C$51,$X94=Translation!$D$51),Translation!$K$5,IF($X94&gt;IF($E94+$F94&gt;$E94+$G94,$E94+$F94,$E94+$G94),$X94-IF($E94+$F94&gt;$E94+$G94,$E94+$F94,$E94+$G94),IF($X94&lt;IF($E94+$F94&lt;$E94+$G94,$E94+$F94,$E94+$G94),$X94-IF($E94+$F94&lt;$E94+$G94,$E94+$F94,$E94+$G94),"")))))</f>
        <v/>
      </c>
      <c r="AA94" s="278" t="str">
        <f>IF(ISBLANK(Report!AI94),"",AI94)</f>
        <v/>
      </c>
      <c r="AB94" s="25" t="str">
        <f t="shared" si="4"/>
        <v/>
      </c>
      <c r="AC94" s="26" t="str">
        <f t="shared" si="2"/>
        <v/>
      </c>
      <c r="AE94" s="45"/>
      <c r="AF94" s="15">
        <v>93</v>
      </c>
      <c r="AG94" s="177" t="str">
        <f t="shared" si="3"/>
        <v/>
      </c>
      <c r="AI94" s="16"/>
      <c r="AJ94" s="189"/>
    </row>
    <row r="95" spans="1:36" s="177" customFormat="1" ht="17.399999999999999" x14ac:dyDescent="0.3">
      <c r="A95" s="190"/>
      <c r="B95" s="196"/>
      <c r="C95" s="267"/>
      <c r="D95" s="268"/>
      <c r="E95" s="269"/>
      <c r="F95" s="269"/>
      <c r="G95" s="269"/>
      <c r="H95" s="270" t="str">
        <f>IF(AND(I95&lt;&gt;"",I95&lt;&gt;"None"),VLOOKUP(I95,Translation!$N$4:$O$111,2,FALSE),"")</f>
        <v/>
      </c>
      <c r="I95" s="270"/>
      <c r="J95" s="269"/>
      <c r="K95" s="269"/>
      <c r="L95" s="269"/>
      <c r="M95" s="271"/>
      <c r="N95" s="272"/>
      <c r="O95" s="273" t="str">
        <f>IF(AND(IF($J95="",IF($E95+$F95&gt;$E95+$G95,$E95+$F95,$E95+$G95),"XXX")&lt;=IF($E95+$F95&gt;$E95+$G95,$E95+$F95,$E95+$G95),IF($J95="",IF($E95+$F95&gt;$E95+$G95,$E95+$F95,$E95+$G95),"XXX")&gt;=IF($E95+$F95&lt;$E95+$G95,$E95+$F95,$E95+$G95)),"",IF(OR($J95=Translation!$C$50,$J95=Translation!$D$50),"",IF(OR($J95=Translation!$C$51,$J95=Translation!$D$51),Translation!$K$5,IF($J95&gt;IF($E95+$F95&gt;$E95+$G95,$E95+$F95,$E95+$G95),$J95-IF($E95+$F95&gt;$E95+$G95,$E95+$F95,$E95+$G95),IF($J95&lt;IF($E95+$F95&lt;$E95+$G95,$E95+$F95,$E95+$G95),$J95-IF($E95+$F95&lt;$E95+$G95,$E95+$F95,$E95+$G95),"")))))</f>
        <v/>
      </c>
      <c r="P95" s="274" t="str">
        <f>IF(AND(IF($K95="",IF($E95+$F95&gt;$E95+$G95,$E95+$F95,$E95+$G95),"XXX")&lt;=IF($E95+$F95&gt;$E95+$G95,$E95+$F95,$E95+$G95),IF($K95="",IF($E95+$F95&gt;$E95+$G95,$E95+$F95,$E95+$G95),"XXX")&gt;=IF($E95+$F95&lt;$E95+$G95,$E95+$F95,$E95+$G95)),"",IF(OR($K95=Translation!$C$50,$K95=Translation!$D$50),"",IF(OR($K95=Translation!$C$51,$K95=Translation!$D$51),Translation!$K$5,IF($K95&gt;IF($E95+$F95&gt;$E95+$G95,$E95+$F95,$E95+$G95),$K95-IF($E95+$F95&gt;$E95+$G95,$E95+$F95,$E95+$G95),IF($K95&lt;IF($E95+$F95&lt;$E95+$G95,$E95+$F95,$E95+$G95),$K95-IF($E95+$F95&lt;$E95+$G95,$E95+$F95,$E95+$G95),"")))))</f>
        <v/>
      </c>
      <c r="Q95" s="274" t="str">
        <f>IF(AND(IF($L95="",IF($E95+$F95&gt;$E95+$G95,$E95+$F95,$E95+$G95),"XXX")&lt;=IF($E95+$F95&gt;$E95+$G95,$E95+$F95,$E95+$G95),IF($L95="",IF($E95+$F95&gt;$E95+$G95,$E95+$F95,$E95+$G95),"XXX")&gt;=IF($E95+$F95&lt;$E95+$G95,$E95+$F95,$E95+$G95)),"",IF(OR($L95=Translation!$C$50,$L95=Translation!$D$50),"",IF(OR($L95=Translation!$C$51,$L95=Translation!$D$51),Translation!$K$5,IF($L95&gt;IF($E95+$F95&gt;$E95+$G95,$E95+$F95,$E95+$G95),$L95-IF($E95+$F95&gt;$E95+$G95,$E95+$F95,$E95+$G95),IF($L95&lt;IF($E95+$F95&lt;$E95+$G95,$E95+$F95,$E95+$G95),$L95-IF($E95+$F95&lt;$E95+$G95,$E95+$F95,$E95+$G95),"")))))</f>
        <v/>
      </c>
      <c r="R95" s="274" t="str">
        <f>IF(AND(IF($M95="",IF($E95+$F95&gt;$E95+$G95,$E95+$F95,$E95+$G95),"XXX")&lt;=IF($E95+$F95&gt;$E95+$G95,$E95+$F95,$E95+$G95),IF($M95="",IF($E95+$F95&gt;$E95+$G95,$E95+$F95,$E95+$G95),"XXX")&gt;=IF($E95+$F95&lt;$E95+$G95,$E95+$F95,$E95+$G95)),"",IF(OR($M95=Translation!$C$50,$M95=Translation!$D$50),"",IF(OR($M95=Translation!$C$51,$M95=Translation!$D$51),Translation!$K$5,IF($M95&gt;IF($E95+$F95&gt;$E95+$G95,$E95+$F95,$E95+$G95),$M95-IF($E95+$F95&gt;$E95+$G95,$E95+$F95,$E95+$G95),IF($M95&lt;IF($E95+$F95&lt;$E95+$G95,$E95+$F95,$E95+$G95),$M95-IF($E95+$F95&lt;$E95+$G95,$E95+$F95,$E95+$G95),"")))))</f>
        <v/>
      </c>
      <c r="S95" s="275"/>
      <c r="T95" s="23" t="str">
        <f t="shared" si="0"/>
        <v/>
      </c>
      <c r="U95" s="24" t="str">
        <f t="shared" si="5"/>
        <v/>
      </c>
      <c r="V95" s="261"/>
      <c r="W95" s="276"/>
      <c r="X95" s="277"/>
      <c r="Y95" s="264" t="str">
        <f>IF(AND(IF($W95="",IF($E95+$F95&gt;$E95+$G95,$E95+$F95,$E95+$G95),"XXX")&lt;=IF($E95+$F95&gt;$E95+$G95,$E95+$F95,$E95+$G95),IF($W95="",IF($E95+$F95&gt;$E95+$G95,$E95+$F95,$E95+$G95),"XXX")&gt;=IF($E95+$F95&lt;$E95+$G95,$E95+$F95,$E95+$G95)),"",IF(OR($W95=Translation!$C$50,$W95=Translation!$D$50),"",IF(OR($W95=Translation!$C$51,$W95=Translation!$D$51),Translation!$K$5,IF($W95&gt;IF($E95+$F95&gt;$E95+$G95,$E95+$F95,$E95+$G95),$W95-IF($E95+$F95&gt;$E95+$G95,$E95+$F95,$E95+$G95),IF($W95&lt;IF($E95+$F95&lt;$E95+$G95,$E95+$F95,$E95+$G95),$W95-IF($E95+$F95&lt;$E95+$G95,$E95+$F95,$E95+$G95),"")))))</f>
        <v/>
      </c>
      <c r="Z95" s="265" t="str">
        <f>IF(AND(IF($X95="",IF($E95+$F95&gt;$E95+$G95,$E95+$F95,$E95+$G95),"XXX")&lt;=IF($E95+$F95&gt;$E95+$G95,$E95+$F95,$E95+$G95),IF($X95="",IF($E95+$F95&gt;$E95+$G95,$E95+$F95,$E95+$G95),"XXX")&gt;=IF($E95+$F95&lt;$E95+$G95,$E95+$F95,$E95+$G95)),"",IF(OR($X95=Translation!$C$50,$X95=Translation!$D$50),"",IF(OR($X95=Translation!$C$51,$X95=Translation!$D$51),Translation!$K$5,IF($X95&gt;IF($E95+$F95&gt;$E95+$G95,$E95+$F95,$E95+$G95),$X95-IF($E95+$F95&gt;$E95+$G95,$E95+$F95,$E95+$G95),IF($X95&lt;IF($E95+$F95&lt;$E95+$G95,$E95+$F95,$E95+$G95),$X95-IF($E95+$F95&lt;$E95+$G95,$E95+$F95,$E95+$G95),"")))))</f>
        <v/>
      </c>
      <c r="AA95" s="278" t="str">
        <f>IF(ISBLANK(Report!AI95),"",AI95)</f>
        <v/>
      </c>
      <c r="AB95" s="25" t="str">
        <f t="shared" si="4"/>
        <v/>
      </c>
      <c r="AC95" s="26" t="str">
        <f t="shared" si="2"/>
        <v/>
      </c>
      <c r="AE95" s="45"/>
      <c r="AF95" s="177">
        <v>94</v>
      </c>
      <c r="AG95" s="177" t="str">
        <f t="shared" si="3"/>
        <v/>
      </c>
      <c r="AI95" s="16"/>
      <c r="AJ95" s="189"/>
    </row>
    <row r="96" spans="1:36" s="177" customFormat="1" ht="17.399999999999999" x14ac:dyDescent="0.3">
      <c r="A96" s="190"/>
      <c r="B96" s="196"/>
      <c r="C96" s="267"/>
      <c r="D96" s="268"/>
      <c r="E96" s="269"/>
      <c r="F96" s="269"/>
      <c r="G96" s="269"/>
      <c r="H96" s="270" t="str">
        <f>IF(AND(I96&lt;&gt;"",I96&lt;&gt;"None"),VLOOKUP(I96,Translation!$N$4:$O$111,2,FALSE),"")</f>
        <v/>
      </c>
      <c r="I96" s="270"/>
      <c r="J96" s="269"/>
      <c r="K96" s="269"/>
      <c r="L96" s="269"/>
      <c r="M96" s="271"/>
      <c r="N96" s="272"/>
      <c r="O96" s="273" t="str">
        <f>IF(AND(IF($J96="",IF($E96+$F96&gt;$E96+$G96,$E96+$F96,$E96+$G96),"XXX")&lt;=IF($E96+$F96&gt;$E96+$G96,$E96+$F96,$E96+$G96),IF($J96="",IF($E96+$F96&gt;$E96+$G96,$E96+$F96,$E96+$G96),"XXX")&gt;=IF($E96+$F96&lt;$E96+$G96,$E96+$F96,$E96+$G96)),"",IF(OR($J96=Translation!$C$50,$J96=Translation!$D$50),"",IF(OR($J96=Translation!$C$51,$J96=Translation!$D$51),Translation!$K$5,IF($J96&gt;IF($E96+$F96&gt;$E96+$G96,$E96+$F96,$E96+$G96),$J96-IF($E96+$F96&gt;$E96+$G96,$E96+$F96,$E96+$G96),IF($J96&lt;IF($E96+$F96&lt;$E96+$G96,$E96+$F96,$E96+$G96),$J96-IF($E96+$F96&lt;$E96+$G96,$E96+$F96,$E96+$G96),"")))))</f>
        <v/>
      </c>
      <c r="P96" s="274" t="str">
        <f>IF(AND(IF($K96="",IF($E96+$F96&gt;$E96+$G96,$E96+$F96,$E96+$G96),"XXX")&lt;=IF($E96+$F96&gt;$E96+$G96,$E96+$F96,$E96+$G96),IF($K96="",IF($E96+$F96&gt;$E96+$G96,$E96+$F96,$E96+$G96),"XXX")&gt;=IF($E96+$F96&lt;$E96+$G96,$E96+$F96,$E96+$G96)),"",IF(OR($K96=Translation!$C$50,$K96=Translation!$D$50),"",IF(OR($K96=Translation!$C$51,$K96=Translation!$D$51),Translation!$K$5,IF($K96&gt;IF($E96+$F96&gt;$E96+$G96,$E96+$F96,$E96+$G96),$K96-IF($E96+$F96&gt;$E96+$G96,$E96+$F96,$E96+$G96),IF($K96&lt;IF($E96+$F96&lt;$E96+$G96,$E96+$F96,$E96+$G96),$K96-IF($E96+$F96&lt;$E96+$G96,$E96+$F96,$E96+$G96),"")))))</f>
        <v/>
      </c>
      <c r="Q96" s="274" t="str">
        <f>IF(AND(IF($L96="",IF($E96+$F96&gt;$E96+$G96,$E96+$F96,$E96+$G96),"XXX")&lt;=IF($E96+$F96&gt;$E96+$G96,$E96+$F96,$E96+$G96),IF($L96="",IF($E96+$F96&gt;$E96+$G96,$E96+$F96,$E96+$G96),"XXX")&gt;=IF($E96+$F96&lt;$E96+$G96,$E96+$F96,$E96+$G96)),"",IF(OR($L96=Translation!$C$50,$L96=Translation!$D$50),"",IF(OR($L96=Translation!$C$51,$L96=Translation!$D$51),Translation!$K$5,IF($L96&gt;IF($E96+$F96&gt;$E96+$G96,$E96+$F96,$E96+$G96),$L96-IF($E96+$F96&gt;$E96+$G96,$E96+$F96,$E96+$G96),IF($L96&lt;IF($E96+$F96&lt;$E96+$G96,$E96+$F96,$E96+$G96),$L96-IF($E96+$F96&lt;$E96+$G96,$E96+$F96,$E96+$G96),"")))))</f>
        <v/>
      </c>
      <c r="R96" s="274" t="str">
        <f>IF(AND(IF($M96="",IF($E96+$F96&gt;$E96+$G96,$E96+$F96,$E96+$G96),"XXX")&lt;=IF($E96+$F96&gt;$E96+$G96,$E96+$F96,$E96+$G96),IF($M96="",IF($E96+$F96&gt;$E96+$G96,$E96+$F96,$E96+$G96),"XXX")&gt;=IF($E96+$F96&lt;$E96+$G96,$E96+$F96,$E96+$G96)),"",IF(OR($M96=Translation!$C$50,$M96=Translation!$D$50),"",IF(OR($M96=Translation!$C$51,$M96=Translation!$D$51),Translation!$K$5,IF($M96&gt;IF($E96+$F96&gt;$E96+$G96,$E96+$F96,$E96+$G96),$M96-IF($E96+$F96&gt;$E96+$G96,$E96+$F96,$E96+$G96),IF($M96&lt;IF($E96+$F96&lt;$E96+$G96,$E96+$F96,$E96+$G96),$M96-IF($E96+$F96&lt;$E96+$G96,$E96+$F96,$E96+$G96),"")))))</f>
        <v/>
      </c>
      <c r="S96" s="275"/>
      <c r="T96" s="23" t="str">
        <f t="shared" si="0"/>
        <v/>
      </c>
      <c r="U96" s="24" t="str">
        <f t="shared" si="5"/>
        <v/>
      </c>
      <c r="V96" s="261"/>
      <c r="W96" s="276"/>
      <c r="X96" s="277"/>
      <c r="Y96" s="264" t="str">
        <f>IF(AND(IF($W96="",IF($E96+$F96&gt;$E96+$G96,$E96+$F96,$E96+$G96),"XXX")&lt;=IF($E96+$F96&gt;$E96+$G96,$E96+$F96,$E96+$G96),IF($W96="",IF($E96+$F96&gt;$E96+$G96,$E96+$F96,$E96+$G96),"XXX")&gt;=IF($E96+$F96&lt;$E96+$G96,$E96+$F96,$E96+$G96)),"",IF(OR($W96=Translation!$C$50,$W96=Translation!$D$50),"",IF(OR($W96=Translation!$C$51,$W96=Translation!$D$51),Translation!$K$5,IF($W96&gt;IF($E96+$F96&gt;$E96+$G96,$E96+$F96,$E96+$G96),$W96-IF($E96+$F96&gt;$E96+$G96,$E96+$F96,$E96+$G96),IF($W96&lt;IF($E96+$F96&lt;$E96+$G96,$E96+$F96,$E96+$G96),$W96-IF($E96+$F96&lt;$E96+$G96,$E96+$F96,$E96+$G96),"")))))</f>
        <v/>
      </c>
      <c r="Z96" s="265" t="str">
        <f>IF(AND(IF($X96="",IF($E96+$F96&gt;$E96+$G96,$E96+$F96,$E96+$G96),"XXX")&lt;=IF($E96+$F96&gt;$E96+$G96,$E96+$F96,$E96+$G96),IF($X96="",IF($E96+$F96&gt;$E96+$G96,$E96+$F96,$E96+$G96),"XXX")&gt;=IF($E96+$F96&lt;$E96+$G96,$E96+$F96,$E96+$G96)),"",IF(OR($X96=Translation!$C$50,$X96=Translation!$D$50),"",IF(OR($X96=Translation!$C$51,$X96=Translation!$D$51),Translation!$K$5,IF($X96&gt;IF($E96+$F96&gt;$E96+$G96,$E96+$F96,$E96+$G96),$X96-IF($E96+$F96&gt;$E96+$G96,$E96+$F96,$E96+$G96),IF($X96&lt;IF($E96+$F96&lt;$E96+$G96,$E96+$F96,$E96+$G96),$X96-IF($E96+$F96&lt;$E96+$G96,$E96+$F96,$E96+$G96),"")))))</f>
        <v/>
      </c>
      <c r="AA96" s="278" t="str">
        <f>IF(ISBLANK(Report!AI96),"",AI96)</f>
        <v/>
      </c>
      <c r="AB96" s="25" t="str">
        <f t="shared" si="4"/>
        <v/>
      </c>
      <c r="AC96" s="26" t="str">
        <f t="shared" si="2"/>
        <v/>
      </c>
      <c r="AE96" s="45"/>
      <c r="AF96" s="15">
        <v>95</v>
      </c>
      <c r="AG96" s="177" t="str">
        <f t="shared" si="3"/>
        <v/>
      </c>
      <c r="AI96" s="16"/>
      <c r="AJ96" s="189"/>
    </row>
    <row r="97" spans="1:36" s="177" customFormat="1" ht="17.399999999999999" x14ac:dyDescent="0.3">
      <c r="A97" s="190"/>
      <c r="B97" s="196"/>
      <c r="C97" s="267"/>
      <c r="D97" s="268"/>
      <c r="E97" s="269"/>
      <c r="F97" s="269"/>
      <c r="G97" s="269"/>
      <c r="H97" s="270" t="str">
        <f>IF(AND(I97&lt;&gt;"",I97&lt;&gt;"None"),VLOOKUP(I97,Translation!$N$4:$O$111,2,FALSE),"")</f>
        <v/>
      </c>
      <c r="I97" s="270"/>
      <c r="J97" s="269"/>
      <c r="K97" s="269"/>
      <c r="L97" s="269"/>
      <c r="M97" s="271"/>
      <c r="N97" s="272"/>
      <c r="O97" s="273" t="str">
        <f>IF(AND(IF($J97="",IF($E97+$F97&gt;$E97+$G97,$E97+$F97,$E97+$G97),"XXX")&lt;=IF($E97+$F97&gt;$E97+$G97,$E97+$F97,$E97+$G97),IF($J97="",IF($E97+$F97&gt;$E97+$G97,$E97+$F97,$E97+$G97),"XXX")&gt;=IF($E97+$F97&lt;$E97+$G97,$E97+$F97,$E97+$G97)),"",IF(OR($J97=Translation!$C$50,$J97=Translation!$D$50),"",IF(OR($J97=Translation!$C$51,$J97=Translation!$D$51),Translation!$K$5,IF($J97&gt;IF($E97+$F97&gt;$E97+$G97,$E97+$F97,$E97+$G97),$J97-IF($E97+$F97&gt;$E97+$G97,$E97+$F97,$E97+$G97),IF($J97&lt;IF($E97+$F97&lt;$E97+$G97,$E97+$F97,$E97+$G97),$J97-IF($E97+$F97&lt;$E97+$G97,$E97+$F97,$E97+$G97),"")))))</f>
        <v/>
      </c>
      <c r="P97" s="274" t="str">
        <f>IF(AND(IF($K97="",IF($E97+$F97&gt;$E97+$G97,$E97+$F97,$E97+$G97),"XXX")&lt;=IF($E97+$F97&gt;$E97+$G97,$E97+$F97,$E97+$G97),IF($K97="",IF($E97+$F97&gt;$E97+$G97,$E97+$F97,$E97+$G97),"XXX")&gt;=IF($E97+$F97&lt;$E97+$G97,$E97+$F97,$E97+$G97)),"",IF(OR($K97=Translation!$C$50,$K97=Translation!$D$50),"",IF(OR($K97=Translation!$C$51,$K97=Translation!$D$51),Translation!$K$5,IF($K97&gt;IF($E97+$F97&gt;$E97+$G97,$E97+$F97,$E97+$G97),$K97-IF($E97+$F97&gt;$E97+$G97,$E97+$F97,$E97+$G97),IF($K97&lt;IF($E97+$F97&lt;$E97+$G97,$E97+$F97,$E97+$G97),$K97-IF($E97+$F97&lt;$E97+$G97,$E97+$F97,$E97+$G97),"")))))</f>
        <v/>
      </c>
      <c r="Q97" s="274" t="str">
        <f>IF(AND(IF($L97="",IF($E97+$F97&gt;$E97+$G97,$E97+$F97,$E97+$G97),"XXX")&lt;=IF($E97+$F97&gt;$E97+$G97,$E97+$F97,$E97+$G97),IF($L97="",IF($E97+$F97&gt;$E97+$G97,$E97+$F97,$E97+$G97),"XXX")&gt;=IF($E97+$F97&lt;$E97+$G97,$E97+$F97,$E97+$G97)),"",IF(OR($L97=Translation!$C$50,$L97=Translation!$D$50),"",IF(OR($L97=Translation!$C$51,$L97=Translation!$D$51),Translation!$K$5,IF($L97&gt;IF($E97+$F97&gt;$E97+$G97,$E97+$F97,$E97+$G97),$L97-IF($E97+$F97&gt;$E97+$G97,$E97+$F97,$E97+$G97),IF($L97&lt;IF($E97+$F97&lt;$E97+$G97,$E97+$F97,$E97+$G97),$L97-IF($E97+$F97&lt;$E97+$G97,$E97+$F97,$E97+$G97),"")))))</f>
        <v/>
      </c>
      <c r="R97" s="274" t="str">
        <f>IF(AND(IF($M97="",IF($E97+$F97&gt;$E97+$G97,$E97+$F97,$E97+$G97),"XXX")&lt;=IF($E97+$F97&gt;$E97+$G97,$E97+$F97,$E97+$G97),IF($M97="",IF($E97+$F97&gt;$E97+$G97,$E97+$F97,$E97+$G97),"XXX")&gt;=IF($E97+$F97&lt;$E97+$G97,$E97+$F97,$E97+$G97)),"",IF(OR($M97=Translation!$C$50,$M97=Translation!$D$50),"",IF(OR($M97=Translation!$C$51,$M97=Translation!$D$51),Translation!$K$5,IF($M97&gt;IF($E97+$F97&gt;$E97+$G97,$E97+$F97,$E97+$G97),$M97-IF($E97+$F97&gt;$E97+$G97,$E97+$F97,$E97+$G97),IF($M97&lt;IF($E97+$F97&lt;$E97+$G97,$E97+$F97,$E97+$G97),$M97-IF($E97+$F97&lt;$E97+$G97,$E97+$F97,$E97+$G97),"")))))</f>
        <v/>
      </c>
      <c r="S97" s="275"/>
      <c r="T97" s="23" t="str">
        <f t="shared" si="0"/>
        <v/>
      </c>
      <c r="U97" s="24" t="str">
        <f t="shared" si="5"/>
        <v/>
      </c>
      <c r="V97" s="261"/>
      <c r="W97" s="276"/>
      <c r="X97" s="277"/>
      <c r="Y97" s="264" t="str">
        <f>IF(AND(IF($W97="",IF($E97+$F97&gt;$E97+$G97,$E97+$F97,$E97+$G97),"XXX")&lt;=IF($E97+$F97&gt;$E97+$G97,$E97+$F97,$E97+$G97),IF($W97="",IF($E97+$F97&gt;$E97+$G97,$E97+$F97,$E97+$G97),"XXX")&gt;=IF($E97+$F97&lt;$E97+$G97,$E97+$F97,$E97+$G97)),"",IF(OR($W97=Translation!$C$50,$W97=Translation!$D$50),"",IF(OR($W97=Translation!$C$51,$W97=Translation!$D$51),Translation!$K$5,IF($W97&gt;IF($E97+$F97&gt;$E97+$G97,$E97+$F97,$E97+$G97),$W97-IF($E97+$F97&gt;$E97+$G97,$E97+$F97,$E97+$G97),IF($W97&lt;IF($E97+$F97&lt;$E97+$G97,$E97+$F97,$E97+$G97),$W97-IF($E97+$F97&lt;$E97+$G97,$E97+$F97,$E97+$G97),"")))))</f>
        <v/>
      </c>
      <c r="Z97" s="265" t="str">
        <f>IF(AND(IF($X97="",IF($E97+$F97&gt;$E97+$G97,$E97+$F97,$E97+$G97),"XXX")&lt;=IF($E97+$F97&gt;$E97+$G97,$E97+$F97,$E97+$G97),IF($X97="",IF($E97+$F97&gt;$E97+$G97,$E97+$F97,$E97+$G97),"XXX")&gt;=IF($E97+$F97&lt;$E97+$G97,$E97+$F97,$E97+$G97)),"",IF(OR($X97=Translation!$C$50,$X97=Translation!$D$50),"",IF(OR($X97=Translation!$C$51,$X97=Translation!$D$51),Translation!$K$5,IF($X97&gt;IF($E97+$F97&gt;$E97+$G97,$E97+$F97,$E97+$G97),$X97-IF($E97+$F97&gt;$E97+$G97,$E97+$F97,$E97+$G97),IF($X97&lt;IF($E97+$F97&lt;$E97+$G97,$E97+$F97,$E97+$G97),$X97-IF($E97+$F97&lt;$E97+$G97,$E97+$F97,$E97+$G97),"")))))</f>
        <v/>
      </c>
      <c r="AA97" s="278" t="str">
        <f>IF(ISBLANK(Report!AI97),"",AI97)</f>
        <v/>
      </c>
      <c r="AB97" s="25" t="str">
        <f t="shared" si="4"/>
        <v/>
      </c>
      <c r="AC97" s="26" t="str">
        <f t="shared" si="2"/>
        <v/>
      </c>
      <c r="AE97" s="45"/>
      <c r="AF97" s="177">
        <v>96</v>
      </c>
      <c r="AG97" s="177" t="str">
        <f t="shared" si="3"/>
        <v/>
      </c>
      <c r="AI97" s="16"/>
      <c r="AJ97" s="189"/>
    </row>
    <row r="98" spans="1:36" s="177" customFormat="1" ht="17.399999999999999" x14ac:dyDescent="0.3">
      <c r="A98" s="190"/>
      <c r="B98" s="196"/>
      <c r="C98" s="267"/>
      <c r="D98" s="268"/>
      <c r="E98" s="269"/>
      <c r="F98" s="269"/>
      <c r="G98" s="269"/>
      <c r="H98" s="270" t="str">
        <f>IF(AND(I98&lt;&gt;"",I98&lt;&gt;"None"),VLOOKUP(I98,Translation!$N$4:$O$111,2,FALSE),"")</f>
        <v/>
      </c>
      <c r="I98" s="270"/>
      <c r="J98" s="269"/>
      <c r="K98" s="269"/>
      <c r="L98" s="269"/>
      <c r="M98" s="271"/>
      <c r="N98" s="272"/>
      <c r="O98" s="273" t="str">
        <f>IF(AND(IF($J98="",IF($E98+$F98&gt;$E98+$G98,$E98+$F98,$E98+$G98),"XXX")&lt;=IF($E98+$F98&gt;$E98+$G98,$E98+$F98,$E98+$G98),IF($J98="",IF($E98+$F98&gt;$E98+$G98,$E98+$F98,$E98+$G98),"XXX")&gt;=IF($E98+$F98&lt;$E98+$G98,$E98+$F98,$E98+$G98)),"",IF(OR($J98=Translation!$C$50,$J98=Translation!$D$50),"",IF(OR($J98=Translation!$C$51,$J98=Translation!$D$51),Translation!$K$5,IF($J98&gt;IF($E98+$F98&gt;$E98+$G98,$E98+$F98,$E98+$G98),$J98-IF($E98+$F98&gt;$E98+$G98,$E98+$F98,$E98+$G98),IF($J98&lt;IF($E98+$F98&lt;$E98+$G98,$E98+$F98,$E98+$G98),$J98-IF($E98+$F98&lt;$E98+$G98,$E98+$F98,$E98+$G98),"")))))</f>
        <v/>
      </c>
      <c r="P98" s="274" t="str">
        <f>IF(AND(IF($K98="",IF($E98+$F98&gt;$E98+$G98,$E98+$F98,$E98+$G98),"XXX")&lt;=IF($E98+$F98&gt;$E98+$G98,$E98+$F98,$E98+$G98),IF($K98="",IF($E98+$F98&gt;$E98+$G98,$E98+$F98,$E98+$G98),"XXX")&gt;=IF($E98+$F98&lt;$E98+$G98,$E98+$F98,$E98+$G98)),"",IF(OR($K98=Translation!$C$50,$K98=Translation!$D$50),"",IF(OR($K98=Translation!$C$51,$K98=Translation!$D$51),Translation!$K$5,IF($K98&gt;IF($E98+$F98&gt;$E98+$G98,$E98+$F98,$E98+$G98),$K98-IF($E98+$F98&gt;$E98+$G98,$E98+$F98,$E98+$G98),IF($K98&lt;IF($E98+$F98&lt;$E98+$G98,$E98+$F98,$E98+$G98),$K98-IF($E98+$F98&lt;$E98+$G98,$E98+$F98,$E98+$G98),"")))))</f>
        <v/>
      </c>
      <c r="Q98" s="274" t="str">
        <f>IF(AND(IF($L98="",IF($E98+$F98&gt;$E98+$G98,$E98+$F98,$E98+$G98),"XXX")&lt;=IF($E98+$F98&gt;$E98+$G98,$E98+$F98,$E98+$G98),IF($L98="",IF($E98+$F98&gt;$E98+$G98,$E98+$F98,$E98+$G98),"XXX")&gt;=IF($E98+$F98&lt;$E98+$G98,$E98+$F98,$E98+$G98)),"",IF(OR($L98=Translation!$C$50,$L98=Translation!$D$50),"",IF(OR($L98=Translation!$C$51,$L98=Translation!$D$51),Translation!$K$5,IF($L98&gt;IF($E98+$F98&gt;$E98+$G98,$E98+$F98,$E98+$G98),$L98-IF($E98+$F98&gt;$E98+$G98,$E98+$F98,$E98+$G98),IF($L98&lt;IF($E98+$F98&lt;$E98+$G98,$E98+$F98,$E98+$G98),$L98-IF($E98+$F98&lt;$E98+$G98,$E98+$F98,$E98+$G98),"")))))</f>
        <v/>
      </c>
      <c r="R98" s="274" t="str">
        <f>IF(AND(IF($M98="",IF($E98+$F98&gt;$E98+$G98,$E98+$F98,$E98+$G98),"XXX")&lt;=IF($E98+$F98&gt;$E98+$G98,$E98+$F98,$E98+$G98),IF($M98="",IF($E98+$F98&gt;$E98+$G98,$E98+$F98,$E98+$G98),"XXX")&gt;=IF($E98+$F98&lt;$E98+$G98,$E98+$F98,$E98+$G98)),"",IF(OR($M98=Translation!$C$50,$M98=Translation!$D$50),"",IF(OR($M98=Translation!$C$51,$M98=Translation!$D$51),Translation!$K$5,IF($M98&gt;IF($E98+$F98&gt;$E98+$G98,$E98+$F98,$E98+$G98),$M98-IF($E98+$F98&gt;$E98+$G98,$E98+$F98,$E98+$G98),IF($M98&lt;IF($E98+$F98&lt;$E98+$G98,$E98+$F98,$E98+$G98),$M98-IF($E98+$F98&lt;$E98+$G98,$E98+$F98,$E98+$G98),"")))))</f>
        <v/>
      </c>
      <c r="S98" s="275"/>
      <c r="T98" s="23" t="str">
        <f t="shared" si="0"/>
        <v/>
      </c>
      <c r="U98" s="24" t="str">
        <f t="shared" si="5"/>
        <v/>
      </c>
      <c r="V98" s="261"/>
      <c r="W98" s="276"/>
      <c r="X98" s="277"/>
      <c r="Y98" s="264" t="str">
        <f>IF(AND(IF($W98="",IF($E98+$F98&gt;$E98+$G98,$E98+$F98,$E98+$G98),"XXX")&lt;=IF($E98+$F98&gt;$E98+$G98,$E98+$F98,$E98+$G98),IF($W98="",IF($E98+$F98&gt;$E98+$G98,$E98+$F98,$E98+$G98),"XXX")&gt;=IF($E98+$F98&lt;$E98+$G98,$E98+$F98,$E98+$G98)),"",IF(OR($W98=Translation!$C$50,$W98=Translation!$D$50),"",IF(OR($W98=Translation!$C$51,$W98=Translation!$D$51),Translation!$K$5,IF($W98&gt;IF($E98+$F98&gt;$E98+$G98,$E98+$F98,$E98+$G98),$W98-IF($E98+$F98&gt;$E98+$G98,$E98+$F98,$E98+$G98),IF($W98&lt;IF($E98+$F98&lt;$E98+$G98,$E98+$F98,$E98+$G98),$W98-IF($E98+$F98&lt;$E98+$G98,$E98+$F98,$E98+$G98),"")))))</f>
        <v/>
      </c>
      <c r="Z98" s="265" t="str">
        <f>IF(AND(IF($X98="",IF($E98+$F98&gt;$E98+$G98,$E98+$F98,$E98+$G98),"XXX")&lt;=IF($E98+$F98&gt;$E98+$G98,$E98+$F98,$E98+$G98),IF($X98="",IF($E98+$F98&gt;$E98+$G98,$E98+$F98,$E98+$G98),"XXX")&gt;=IF($E98+$F98&lt;$E98+$G98,$E98+$F98,$E98+$G98)),"",IF(OR($X98=Translation!$C$50,$X98=Translation!$D$50),"",IF(OR($X98=Translation!$C$51,$X98=Translation!$D$51),Translation!$K$5,IF($X98&gt;IF($E98+$F98&gt;$E98+$G98,$E98+$F98,$E98+$G98),$X98-IF($E98+$F98&gt;$E98+$G98,$E98+$F98,$E98+$G98),IF($X98&lt;IF($E98+$F98&lt;$E98+$G98,$E98+$F98,$E98+$G98),$X98-IF($E98+$F98&lt;$E98+$G98,$E98+$F98,$E98+$G98),"")))))</f>
        <v/>
      </c>
      <c r="AA98" s="278" t="str">
        <f>IF(ISBLANK(Report!AI98),"",AI98)</f>
        <v/>
      </c>
      <c r="AB98" s="25" t="str">
        <f t="shared" si="4"/>
        <v/>
      </c>
      <c r="AC98" s="26" t="str">
        <f t="shared" si="2"/>
        <v/>
      </c>
      <c r="AE98" s="45"/>
      <c r="AF98" s="15">
        <v>97</v>
      </c>
      <c r="AG98" s="177" t="str">
        <f t="shared" si="3"/>
        <v/>
      </c>
      <c r="AI98" s="16"/>
      <c r="AJ98" s="189"/>
    </row>
    <row r="99" spans="1:36" s="177" customFormat="1" ht="17.399999999999999" x14ac:dyDescent="0.3">
      <c r="A99" s="190"/>
      <c r="B99" s="196"/>
      <c r="C99" s="267"/>
      <c r="D99" s="268"/>
      <c r="E99" s="269"/>
      <c r="F99" s="269"/>
      <c r="G99" s="269"/>
      <c r="H99" s="270" t="str">
        <f>IF(AND(I99&lt;&gt;"",I99&lt;&gt;"None"),VLOOKUP(I99,Translation!$N$4:$O$111,2,FALSE),"")</f>
        <v/>
      </c>
      <c r="I99" s="270"/>
      <c r="J99" s="269"/>
      <c r="K99" s="269"/>
      <c r="L99" s="269"/>
      <c r="M99" s="271"/>
      <c r="N99" s="272"/>
      <c r="O99" s="273" t="str">
        <f>IF(AND(IF($J99="",IF($E99+$F99&gt;$E99+$G99,$E99+$F99,$E99+$G99),"XXX")&lt;=IF($E99+$F99&gt;$E99+$G99,$E99+$F99,$E99+$G99),IF($J99="",IF($E99+$F99&gt;$E99+$G99,$E99+$F99,$E99+$G99),"XXX")&gt;=IF($E99+$F99&lt;$E99+$G99,$E99+$F99,$E99+$G99)),"",IF(OR($J99=Translation!$C$50,$J99=Translation!$D$50),"",IF(OR($J99=Translation!$C$51,$J99=Translation!$D$51),Translation!$K$5,IF($J99&gt;IF($E99+$F99&gt;$E99+$G99,$E99+$F99,$E99+$G99),$J99-IF($E99+$F99&gt;$E99+$G99,$E99+$F99,$E99+$G99),IF($J99&lt;IF($E99+$F99&lt;$E99+$G99,$E99+$F99,$E99+$G99),$J99-IF($E99+$F99&lt;$E99+$G99,$E99+$F99,$E99+$G99),"")))))</f>
        <v/>
      </c>
      <c r="P99" s="274" t="str">
        <f>IF(AND(IF($K99="",IF($E99+$F99&gt;$E99+$G99,$E99+$F99,$E99+$G99),"XXX")&lt;=IF($E99+$F99&gt;$E99+$G99,$E99+$F99,$E99+$G99),IF($K99="",IF($E99+$F99&gt;$E99+$G99,$E99+$F99,$E99+$G99),"XXX")&gt;=IF($E99+$F99&lt;$E99+$G99,$E99+$F99,$E99+$G99)),"",IF(OR($K99=Translation!$C$50,$K99=Translation!$D$50),"",IF(OR($K99=Translation!$C$51,$K99=Translation!$D$51),Translation!$K$5,IF($K99&gt;IF($E99+$F99&gt;$E99+$G99,$E99+$F99,$E99+$G99),$K99-IF($E99+$F99&gt;$E99+$G99,$E99+$F99,$E99+$G99),IF($K99&lt;IF($E99+$F99&lt;$E99+$G99,$E99+$F99,$E99+$G99),$K99-IF($E99+$F99&lt;$E99+$G99,$E99+$F99,$E99+$G99),"")))))</f>
        <v/>
      </c>
      <c r="Q99" s="274" t="str">
        <f>IF(AND(IF($L99="",IF($E99+$F99&gt;$E99+$G99,$E99+$F99,$E99+$G99),"XXX")&lt;=IF($E99+$F99&gt;$E99+$G99,$E99+$F99,$E99+$G99),IF($L99="",IF($E99+$F99&gt;$E99+$G99,$E99+$F99,$E99+$G99),"XXX")&gt;=IF($E99+$F99&lt;$E99+$G99,$E99+$F99,$E99+$G99)),"",IF(OR($L99=Translation!$C$50,$L99=Translation!$D$50),"",IF(OR($L99=Translation!$C$51,$L99=Translation!$D$51),Translation!$K$5,IF($L99&gt;IF($E99+$F99&gt;$E99+$G99,$E99+$F99,$E99+$G99),$L99-IF($E99+$F99&gt;$E99+$G99,$E99+$F99,$E99+$G99),IF($L99&lt;IF($E99+$F99&lt;$E99+$G99,$E99+$F99,$E99+$G99),$L99-IF($E99+$F99&lt;$E99+$G99,$E99+$F99,$E99+$G99),"")))))</f>
        <v/>
      </c>
      <c r="R99" s="274" t="str">
        <f>IF(AND(IF($M99="",IF($E99+$F99&gt;$E99+$G99,$E99+$F99,$E99+$G99),"XXX")&lt;=IF($E99+$F99&gt;$E99+$G99,$E99+$F99,$E99+$G99),IF($M99="",IF($E99+$F99&gt;$E99+$G99,$E99+$F99,$E99+$G99),"XXX")&gt;=IF($E99+$F99&lt;$E99+$G99,$E99+$F99,$E99+$G99)),"",IF(OR($M99=Translation!$C$50,$M99=Translation!$D$50),"",IF(OR($M99=Translation!$C$51,$M99=Translation!$D$51),Translation!$K$5,IF($M99&gt;IF($E99+$F99&gt;$E99+$G99,$E99+$F99,$E99+$G99),$M99-IF($E99+$F99&gt;$E99+$G99,$E99+$F99,$E99+$G99),IF($M99&lt;IF($E99+$F99&lt;$E99+$G99,$E99+$F99,$E99+$G99),$M99-IF($E99+$F99&lt;$E99+$G99,$E99+$F99,$E99+$G99),"")))))</f>
        <v/>
      </c>
      <c r="S99" s="275"/>
      <c r="T99" s="23" t="str">
        <f t="shared" si="0"/>
        <v/>
      </c>
      <c r="U99" s="24" t="str">
        <f t="shared" si="5"/>
        <v/>
      </c>
      <c r="V99" s="261"/>
      <c r="W99" s="276"/>
      <c r="X99" s="277"/>
      <c r="Y99" s="264" t="str">
        <f>IF(AND(IF($W99="",IF($E99+$F99&gt;$E99+$G99,$E99+$F99,$E99+$G99),"XXX")&lt;=IF($E99+$F99&gt;$E99+$G99,$E99+$F99,$E99+$G99),IF($W99="",IF($E99+$F99&gt;$E99+$G99,$E99+$F99,$E99+$G99),"XXX")&gt;=IF($E99+$F99&lt;$E99+$G99,$E99+$F99,$E99+$G99)),"",IF(OR($W99=Translation!$C$50,$W99=Translation!$D$50),"",IF(OR($W99=Translation!$C$51,$W99=Translation!$D$51),Translation!$K$5,IF($W99&gt;IF($E99+$F99&gt;$E99+$G99,$E99+$F99,$E99+$G99),$W99-IF($E99+$F99&gt;$E99+$G99,$E99+$F99,$E99+$G99),IF($W99&lt;IF($E99+$F99&lt;$E99+$G99,$E99+$F99,$E99+$G99),$W99-IF($E99+$F99&lt;$E99+$G99,$E99+$F99,$E99+$G99),"")))))</f>
        <v/>
      </c>
      <c r="Z99" s="265" t="str">
        <f>IF(AND(IF($X99="",IF($E99+$F99&gt;$E99+$G99,$E99+$F99,$E99+$G99),"XXX")&lt;=IF($E99+$F99&gt;$E99+$G99,$E99+$F99,$E99+$G99),IF($X99="",IF($E99+$F99&gt;$E99+$G99,$E99+$F99,$E99+$G99),"XXX")&gt;=IF($E99+$F99&lt;$E99+$G99,$E99+$F99,$E99+$G99)),"",IF(OR($X99=Translation!$C$50,$X99=Translation!$D$50),"",IF(OR($X99=Translation!$C$51,$X99=Translation!$D$51),Translation!$K$5,IF($X99&gt;IF($E99+$F99&gt;$E99+$G99,$E99+$F99,$E99+$G99),$X99-IF($E99+$F99&gt;$E99+$G99,$E99+$F99,$E99+$G99),IF($X99&lt;IF($E99+$F99&lt;$E99+$G99,$E99+$F99,$E99+$G99),$X99-IF($E99+$F99&lt;$E99+$G99,$E99+$F99,$E99+$G99),"")))))</f>
        <v/>
      </c>
      <c r="AA99" s="278" t="str">
        <f>IF(ISBLANK(Report!AI99),"",AI99)</f>
        <v/>
      </c>
      <c r="AB99" s="25" t="str">
        <f t="shared" si="4"/>
        <v/>
      </c>
      <c r="AC99" s="26" t="str">
        <f t="shared" si="2"/>
        <v/>
      </c>
      <c r="AE99" s="45"/>
      <c r="AF99" s="177">
        <v>98</v>
      </c>
      <c r="AG99" s="177" t="str">
        <f t="shared" si="3"/>
        <v/>
      </c>
      <c r="AI99" s="16"/>
      <c r="AJ99" s="189"/>
    </row>
    <row r="100" spans="1:36" s="177" customFormat="1" ht="17.399999999999999" x14ac:dyDescent="0.3">
      <c r="A100" s="190"/>
      <c r="B100" s="196"/>
      <c r="C100" s="267"/>
      <c r="D100" s="268"/>
      <c r="E100" s="269"/>
      <c r="F100" s="269"/>
      <c r="G100" s="269"/>
      <c r="H100" s="270" t="str">
        <f>IF(AND(I100&lt;&gt;"",I100&lt;&gt;"None"),VLOOKUP(I100,Translation!$N$4:$O$111,2,FALSE),"")</f>
        <v/>
      </c>
      <c r="I100" s="270"/>
      <c r="J100" s="269"/>
      <c r="K100" s="269"/>
      <c r="L100" s="269"/>
      <c r="M100" s="271"/>
      <c r="N100" s="272"/>
      <c r="O100" s="273" t="str">
        <f>IF(AND(IF($J100="",IF($E100+$F100&gt;$E100+$G100,$E100+$F100,$E100+$G100),"XXX")&lt;=IF($E100+$F100&gt;$E100+$G100,$E100+$F100,$E100+$G100),IF($J100="",IF($E100+$F100&gt;$E100+$G100,$E100+$F100,$E100+$G100),"XXX")&gt;=IF($E100+$F100&lt;$E100+$G100,$E100+$F100,$E100+$G100)),"",IF(OR($J100=Translation!$C$50,$J100=Translation!$D$50),"",IF(OR($J100=Translation!$C$51,$J100=Translation!$D$51),Translation!$K$5,IF($J100&gt;IF($E100+$F100&gt;$E100+$G100,$E100+$F100,$E100+$G100),$J100-IF($E100+$F100&gt;$E100+$G100,$E100+$F100,$E100+$G100),IF($J100&lt;IF($E100+$F100&lt;$E100+$G100,$E100+$F100,$E100+$G100),$J100-IF($E100+$F100&lt;$E100+$G100,$E100+$F100,$E100+$G100),"")))))</f>
        <v/>
      </c>
      <c r="P100" s="274" t="str">
        <f>IF(AND(IF($K100="",IF($E100+$F100&gt;$E100+$G100,$E100+$F100,$E100+$G100),"XXX")&lt;=IF($E100+$F100&gt;$E100+$G100,$E100+$F100,$E100+$G100),IF($K100="",IF($E100+$F100&gt;$E100+$G100,$E100+$F100,$E100+$G100),"XXX")&gt;=IF($E100+$F100&lt;$E100+$G100,$E100+$F100,$E100+$G100)),"",IF(OR($K100=Translation!$C$50,$K100=Translation!$D$50),"",IF(OR($K100=Translation!$C$51,$K100=Translation!$D$51),Translation!$K$5,IF($K100&gt;IF($E100+$F100&gt;$E100+$G100,$E100+$F100,$E100+$G100),$K100-IF($E100+$F100&gt;$E100+$G100,$E100+$F100,$E100+$G100),IF($K100&lt;IF($E100+$F100&lt;$E100+$G100,$E100+$F100,$E100+$G100),$K100-IF($E100+$F100&lt;$E100+$G100,$E100+$F100,$E100+$G100),"")))))</f>
        <v/>
      </c>
      <c r="Q100" s="274" t="str">
        <f>IF(AND(IF($L100="",IF($E100+$F100&gt;$E100+$G100,$E100+$F100,$E100+$G100),"XXX")&lt;=IF($E100+$F100&gt;$E100+$G100,$E100+$F100,$E100+$G100),IF($L100="",IF($E100+$F100&gt;$E100+$G100,$E100+$F100,$E100+$G100),"XXX")&gt;=IF($E100+$F100&lt;$E100+$G100,$E100+$F100,$E100+$G100)),"",IF(OR($L100=Translation!$C$50,$L100=Translation!$D$50),"",IF(OR($L100=Translation!$C$51,$L100=Translation!$D$51),Translation!$K$5,IF($L100&gt;IF($E100+$F100&gt;$E100+$G100,$E100+$F100,$E100+$G100),$L100-IF($E100+$F100&gt;$E100+$G100,$E100+$F100,$E100+$G100),IF($L100&lt;IF($E100+$F100&lt;$E100+$G100,$E100+$F100,$E100+$G100),$L100-IF($E100+$F100&lt;$E100+$G100,$E100+$F100,$E100+$G100),"")))))</f>
        <v/>
      </c>
      <c r="R100" s="274" t="str">
        <f>IF(AND(IF($M100="",IF($E100+$F100&gt;$E100+$G100,$E100+$F100,$E100+$G100),"XXX")&lt;=IF($E100+$F100&gt;$E100+$G100,$E100+$F100,$E100+$G100),IF($M100="",IF($E100+$F100&gt;$E100+$G100,$E100+$F100,$E100+$G100),"XXX")&gt;=IF($E100+$F100&lt;$E100+$G100,$E100+$F100,$E100+$G100)),"",IF(OR($M100=Translation!$C$50,$M100=Translation!$D$50),"",IF(OR($M100=Translation!$C$51,$M100=Translation!$D$51),Translation!$K$5,IF($M100&gt;IF($E100+$F100&gt;$E100+$G100,$E100+$F100,$E100+$G100),$M100-IF($E100+$F100&gt;$E100+$G100,$E100+$F100,$E100+$G100),IF($M100&lt;IF($E100+$F100&lt;$E100+$G100,$E100+$F100,$E100+$G100),$M100-IF($E100+$F100&lt;$E100+$G100,$E100+$F100,$E100+$G100),"")))))</f>
        <v/>
      </c>
      <c r="S100" s="275"/>
      <c r="T100" s="23" t="str">
        <f t="shared" si="0"/>
        <v/>
      </c>
      <c r="U100" s="24" t="str">
        <f t="shared" si="5"/>
        <v/>
      </c>
      <c r="V100" s="261"/>
      <c r="W100" s="276"/>
      <c r="X100" s="277"/>
      <c r="Y100" s="264" t="str">
        <f>IF(AND(IF($W100="",IF($E100+$F100&gt;$E100+$G100,$E100+$F100,$E100+$G100),"XXX")&lt;=IF($E100+$F100&gt;$E100+$G100,$E100+$F100,$E100+$G100),IF($W100="",IF($E100+$F100&gt;$E100+$G100,$E100+$F100,$E100+$G100),"XXX")&gt;=IF($E100+$F100&lt;$E100+$G100,$E100+$F100,$E100+$G100)),"",IF(OR($W100=Translation!$C$50,$W100=Translation!$D$50),"",IF(OR($W100=Translation!$C$51,$W100=Translation!$D$51),Translation!$K$5,IF($W100&gt;IF($E100+$F100&gt;$E100+$G100,$E100+$F100,$E100+$G100),$W100-IF($E100+$F100&gt;$E100+$G100,$E100+$F100,$E100+$G100),IF($W100&lt;IF($E100+$F100&lt;$E100+$G100,$E100+$F100,$E100+$G100),$W100-IF($E100+$F100&lt;$E100+$G100,$E100+$F100,$E100+$G100),"")))))</f>
        <v/>
      </c>
      <c r="Z100" s="265" t="str">
        <f>IF(AND(IF($X100="",IF($E100+$F100&gt;$E100+$G100,$E100+$F100,$E100+$G100),"XXX")&lt;=IF($E100+$F100&gt;$E100+$G100,$E100+$F100,$E100+$G100),IF($X100="",IF($E100+$F100&gt;$E100+$G100,$E100+$F100,$E100+$G100),"XXX")&gt;=IF($E100+$F100&lt;$E100+$G100,$E100+$F100,$E100+$G100)),"",IF(OR($X100=Translation!$C$50,$X100=Translation!$D$50),"",IF(OR($X100=Translation!$C$51,$X100=Translation!$D$51),Translation!$K$5,IF($X100&gt;IF($E100+$F100&gt;$E100+$G100,$E100+$F100,$E100+$G100),$X100-IF($E100+$F100&gt;$E100+$G100,$E100+$F100,$E100+$G100),IF($X100&lt;IF($E100+$F100&lt;$E100+$G100,$E100+$F100,$E100+$G100),$X100-IF($E100+$F100&lt;$E100+$G100,$E100+$F100,$E100+$G100),"")))))</f>
        <v/>
      </c>
      <c r="AA100" s="278" t="str">
        <f>IF(ISBLANK(Report!AI100),"",AI100)</f>
        <v/>
      </c>
      <c r="AB100" s="25" t="str">
        <f t="shared" si="4"/>
        <v/>
      </c>
      <c r="AC100" s="26" t="str">
        <f t="shared" si="2"/>
        <v/>
      </c>
      <c r="AE100" s="45"/>
      <c r="AF100" s="15">
        <v>99</v>
      </c>
      <c r="AG100" s="177" t="str">
        <f t="shared" si="3"/>
        <v/>
      </c>
      <c r="AI100" s="16"/>
      <c r="AJ100" s="189"/>
    </row>
    <row r="101" spans="1:36" s="177" customFormat="1" ht="17.399999999999999" x14ac:dyDescent="0.3">
      <c r="A101" s="190"/>
      <c r="B101" s="196"/>
      <c r="C101" s="267"/>
      <c r="D101" s="268"/>
      <c r="E101" s="269"/>
      <c r="F101" s="269"/>
      <c r="G101" s="269"/>
      <c r="H101" s="270" t="str">
        <f>IF(AND(I101&lt;&gt;"",I101&lt;&gt;"None"),VLOOKUP(I101,Translation!$N$4:$O$111,2,FALSE),"")</f>
        <v/>
      </c>
      <c r="I101" s="270"/>
      <c r="J101" s="269"/>
      <c r="K101" s="269"/>
      <c r="L101" s="269"/>
      <c r="M101" s="271"/>
      <c r="N101" s="272"/>
      <c r="O101" s="273" t="str">
        <f>IF(AND(IF($J101="",IF($E101+$F101&gt;$E101+$G101,$E101+$F101,$E101+$G101),"XXX")&lt;=IF($E101+$F101&gt;$E101+$G101,$E101+$F101,$E101+$G101),IF($J101="",IF($E101+$F101&gt;$E101+$G101,$E101+$F101,$E101+$G101),"XXX")&gt;=IF($E101+$F101&lt;$E101+$G101,$E101+$F101,$E101+$G101)),"",IF(OR($J101=Translation!$C$50,$J101=Translation!$D$50),"",IF(OR($J101=Translation!$C$51,$J101=Translation!$D$51),Translation!$K$5,IF($J101&gt;IF($E101+$F101&gt;$E101+$G101,$E101+$F101,$E101+$G101),$J101-IF($E101+$F101&gt;$E101+$G101,$E101+$F101,$E101+$G101),IF($J101&lt;IF($E101+$F101&lt;$E101+$G101,$E101+$F101,$E101+$G101),$J101-IF($E101+$F101&lt;$E101+$G101,$E101+$F101,$E101+$G101),"")))))</f>
        <v/>
      </c>
      <c r="P101" s="274" t="str">
        <f>IF(AND(IF($K101="",IF($E101+$F101&gt;$E101+$G101,$E101+$F101,$E101+$G101),"XXX")&lt;=IF($E101+$F101&gt;$E101+$G101,$E101+$F101,$E101+$G101),IF($K101="",IF($E101+$F101&gt;$E101+$G101,$E101+$F101,$E101+$G101),"XXX")&gt;=IF($E101+$F101&lt;$E101+$G101,$E101+$F101,$E101+$G101)),"",IF(OR($K101=Translation!$C$50,$K101=Translation!$D$50),"",IF(OR($K101=Translation!$C$51,$K101=Translation!$D$51),Translation!$K$5,IF($K101&gt;IF($E101+$F101&gt;$E101+$G101,$E101+$F101,$E101+$G101),$K101-IF($E101+$F101&gt;$E101+$G101,$E101+$F101,$E101+$G101),IF($K101&lt;IF($E101+$F101&lt;$E101+$G101,$E101+$F101,$E101+$G101),$K101-IF($E101+$F101&lt;$E101+$G101,$E101+$F101,$E101+$G101),"")))))</f>
        <v/>
      </c>
      <c r="Q101" s="274" t="str">
        <f>IF(AND(IF($L101="",IF($E101+$F101&gt;$E101+$G101,$E101+$F101,$E101+$G101),"XXX")&lt;=IF($E101+$F101&gt;$E101+$G101,$E101+$F101,$E101+$G101),IF($L101="",IF($E101+$F101&gt;$E101+$G101,$E101+$F101,$E101+$G101),"XXX")&gt;=IF($E101+$F101&lt;$E101+$G101,$E101+$F101,$E101+$G101)),"",IF(OR($L101=Translation!$C$50,$L101=Translation!$D$50),"",IF(OR($L101=Translation!$C$51,$L101=Translation!$D$51),Translation!$K$5,IF($L101&gt;IF($E101+$F101&gt;$E101+$G101,$E101+$F101,$E101+$G101),$L101-IF($E101+$F101&gt;$E101+$G101,$E101+$F101,$E101+$G101),IF($L101&lt;IF($E101+$F101&lt;$E101+$G101,$E101+$F101,$E101+$G101),$L101-IF($E101+$F101&lt;$E101+$G101,$E101+$F101,$E101+$G101),"")))))</f>
        <v/>
      </c>
      <c r="R101" s="274" t="str">
        <f>IF(AND(IF($M101="",IF($E101+$F101&gt;$E101+$G101,$E101+$F101,$E101+$G101),"XXX")&lt;=IF($E101+$F101&gt;$E101+$G101,$E101+$F101,$E101+$G101),IF($M101="",IF($E101+$F101&gt;$E101+$G101,$E101+$F101,$E101+$G101),"XXX")&gt;=IF($E101+$F101&lt;$E101+$G101,$E101+$F101,$E101+$G101)),"",IF(OR($M101=Translation!$C$50,$M101=Translation!$D$50),"",IF(OR($M101=Translation!$C$51,$M101=Translation!$D$51),Translation!$K$5,IF($M101&gt;IF($E101+$F101&gt;$E101+$G101,$E101+$F101,$E101+$G101),$M101-IF($E101+$F101&gt;$E101+$G101,$E101+$F101,$E101+$G101),IF($M101&lt;IF($E101+$F101&lt;$E101+$G101,$E101+$F101,$E101+$G101),$M101-IF($E101+$F101&lt;$E101+$G101,$E101+$F101,$E101+$G101),"")))))</f>
        <v/>
      </c>
      <c r="S101" s="275"/>
      <c r="T101" s="23" t="str">
        <f t="shared" si="0"/>
        <v/>
      </c>
      <c r="U101" s="24" t="str">
        <f t="shared" si="5"/>
        <v/>
      </c>
      <c r="V101" s="261"/>
      <c r="W101" s="276"/>
      <c r="X101" s="277"/>
      <c r="Y101" s="264" t="str">
        <f>IF(AND(IF($W101="",IF($E101+$F101&gt;$E101+$G101,$E101+$F101,$E101+$G101),"XXX")&lt;=IF($E101+$F101&gt;$E101+$G101,$E101+$F101,$E101+$G101),IF($W101="",IF($E101+$F101&gt;$E101+$G101,$E101+$F101,$E101+$G101),"XXX")&gt;=IF($E101+$F101&lt;$E101+$G101,$E101+$F101,$E101+$G101)),"",IF(OR($W101=Translation!$C$50,$W101=Translation!$D$50),"",IF(OR($W101=Translation!$C$51,$W101=Translation!$D$51),Translation!$K$5,IF($W101&gt;IF($E101+$F101&gt;$E101+$G101,$E101+$F101,$E101+$G101),$W101-IF($E101+$F101&gt;$E101+$G101,$E101+$F101,$E101+$G101),IF($W101&lt;IF($E101+$F101&lt;$E101+$G101,$E101+$F101,$E101+$G101),$W101-IF($E101+$F101&lt;$E101+$G101,$E101+$F101,$E101+$G101),"")))))</f>
        <v/>
      </c>
      <c r="Z101" s="265" t="str">
        <f>IF(AND(IF($X101="",IF($E101+$F101&gt;$E101+$G101,$E101+$F101,$E101+$G101),"XXX")&lt;=IF($E101+$F101&gt;$E101+$G101,$E101+$F101,$E101+$G101),IF($X101="",IF($E101+$F101&gt;$E101+$G101,$E101+$F101,$E101+$G101),"XXX")&gt;=IF($E101+$F101&lt;$E101+$G101,$E101+$F101,$E101+$G101)),"",IF(OR($X101=Translation!$C$50,$X101=Translation!$D$50),"",IF(OR($X101=Translation!$C$51,$X101=Translation!$D$51),Translation!$K$5,IF($X101&gt;IF($E101+$F101&gt;$E101+$G101,$E101+$F101,$E101+$G101),$X101-IF($E101+$F101&gt;$E101+$G101,$E101+$F101,$E101+$G101),IF($X101&lt;IF($E101+$F101&lt;$E101+$G101,$E101+$F101,$E101+$G101),$X101-IF($E101+$F101&lt;$E101+$G101,$E101+$F101,$E101+$G101),"")))))</f>
        <v/>
      </c>
      <c r="AA101" s="278" t="str">
        <f>IF(ISBLANK(Report!AI101),"",AI101)</f>
        <v/>
      </c>
      <c r="AB101" s="25" t="str">
        <f t="shared" si="4"/>
        <v/>
      </c>
      <c r="AC101" s="26" t="str">
        <f t="shared" si="2"/>
        <v/>
      </c>
      <c r="AE101" s="45"/>
      <c r="AF101" s="177">
        <v>100</v>
      </c>
      <c r="AG101" s="177" t="str">
        <f t="shared" si="3"/>
        <v/>
      </c>
      <c r="AI101" s="16"/>
      <c r="AJ101" s="189"/>
    </row>
    <row r="102" spans="1:36" s="177" customFormat="1" ht="17.399999999999999" x14ac:dyDescent="0.3">
      <c r="A102" s="190"/>
      <c r="B102" s="196"/>
      <c r="C102" s="267"/>
      <c r="D102" s="268"/>
      <c r="E102" s="269"/>
      <c r="F102" s="269"/>
      <c r="G102" s="269"/>
      <c r="H102" s="270" t="str">
        <f>IF(AND(I102&lt;&gt;"",I102&lt;&gt;"None"),VLOOKUP(I102,Translation!$N$4:$O$111,2,FALSE),"")</f>
        <v/>
      </c>
      <c r="I102" s="270"/>
      <c r="J102" s="269"/>
      <c r="K102" s="269"/>
      <c r="L102" s="269"/>
      <c r="M102" s="271"/>
      <c r="N102" s="272"/>
      <c r="O102" s="273" t="str">
        <f>IF(AND(IF($J102="",IF($E102+$F102&gt;$E102+$G102,$E102+$F102,$E102+$G102),"XXX")&lt;=IF($E102+$F102&gt;$E102+$G102,$E102+$F102,$E102+$G102),IF($J102="",IF($E102+$F102&gt;$E102+$G102,$E102+$F102,$E102+$G102),"XXX")&gt;=IF($E102+$F102&lt;$E102+$G102,$E102+$F102,$E102+$G102)),"",IF(OR($J102=Translation!$C$50,$J102=Translation!$D$50),"",IF(OR($J102=Translation!$C$51,$J102=Translation!$D$51),Translation!$K$5,IF($J102&gt;IF($E102+$F102&gt;$E102+$G102,$E102+$F102,$E102+$G102),$J102-IF($E102+$F102&gt;$E102+$G102,$E102+$F102,$E102+$G102),IF($J102&lt;IF($E102+$F102&lt;$E102+$G102,$E102+$F102,$E102+$G102),$J102-IF($E102+$F102&lt;$E102+$G102,$E102+$F102,$E102+$G102),"")))))</f>
        <v/>
      </c>
      <c r="P102" s="274" t="str">
        <f>IF(AND(IF($K102="",IF($E102+$F102&gt;$E102+$G102,$E102+$F102,$E102+$G102),"XXX")&lt;=IF($E102+$F102&gt;$E102+$G102,$E102+$F102,$E102+$G102),IF($K102="",IF($E102+$F102&gt;$E102+$G102,$E102+$F102,$E102+$G102),"XXX")&gt;=IF($E102+$F102&lt;$E102+$G102,$E102+$F102,$E102+$G102)),"",IF(OR($K102=Translation!$C$50,$K102=Translation!$D$50),"",IF(OR($K102=Translation!$C$51,$K102=Translation!$D$51),Translation!$K$5,IF($K102&gt;IF($E102+$F102&gt;$E102+$G102,$E102+$F102,$E102+$G102),$K102-IF($E102+$F102&gt;$E102+$G102,$E102+$F102,$E102+$G102),IF($K102&lt;IF($E102+$F102&lt;$E102+$G102,$E102+$F102,$E102+$G102),$K102-IF($E102+$F102&lt;$E102+$G102,$E102+$F102,$E102+$G102),"")))))</f>
        <v/>
      </c>
      <c r="Q102" s="274" t="str">
        <f>IF(AND(IF($L102="",IF($E102+$F102&gt;$E102+$G102,$E102+$F102,$E102+$G102),"XXX")&lt;=IF($E102+$F102&gt;$E102+$G102,$E102+$F102,$E102+$G102),IF($L102="",IF($E102+$F102&gt;$E102+$G102,$E102+$F102,$E102+$G102),"XXX")&gt;=IF($E102+$F102&lt;$E102+$G102,$E102+$F102,$E102+$G102)),"",IF(OR($L102=Translation!$C$50,$L102=Translation!$D$50),"",IF(OR($L102=Translation!$C$51,$L102=Translation!$D$51),Translation!$K$5,IF($L102&gt;IF($E102+$F102&gt;$E102+$G102,$E102+$F102,$E102+$G102),$L102-IF($E102+$F102&gt;$E102+$G102,$E102+$F102,$E102+$G102),IF($L102&lt;IF($E102+$F102&lt;$E102+$G102,$E102+$F102,$E102+$G102),$L102-IF($E102+$F102&lt;$E102+$G102,$E102+$F102,$E102+$G102),"")))))</f>
        <v/>
      </c>
      <c r="R102" s="274" t="str">
        <f>IF(AND(IF($M102="",IF($E102+$F102&gt;$E102+$G102,$E102+$F102,$E102+$G102),"XXX")&lt;=IF($E102+$F102&gt;$E102+$G102,$E102+$F102,$E102+$G102),IF($M102="",IF($E102+$F102&gt;$E102+$G102,$E102+$F102,$E102+$G102),"XXX")&gt;=IF($E102+$F102&lt;$E102+$G102,$E102+$F102,$E102+$G102)),"",IF(OR($M102=Translation!$C$50,$M102=Translation!$D$50),"",IF(OR($M102=Translation!$C$51,$M102=Translation!$D$51),Translation!$K$5,IF($M102&gt;IF($E102+$F102&gt;$E102+$G102,$E102+$F102,$E102+$G102),$M102-IF($E102+$F102&gt;$E102+$G102,$E102+$F102,$E102+$G102),IF($M102&lt;IF($E102+$F102&lt;$E102+$G102,$E102+$F102,$E102+$G102),$M102-IF($E102+$F102&lt;$E102+$G102,$E102+$F102,$E102+$G102),"")))))</f>
        <v/>
      </c>
      <c r="S102" s="275"/>
      <c r="T102" s="23" t="str">
        <f t="shared" si="0"/>
        <v/>
      </c>
      <c r="U102" s="24" t="str">
        <f t="shared" si="5"/>
        <v/>
      </c>
      <c r="V102" s="261"/>
      <c r="W102" s="276"/>
      <c r="X102" s="277"/>
      <c r="Y102" s="264" t="str">
        <f>IF(AND(IF($W102="",IF($E102+$F102&gt;$E102+$G102,$E102+$F102,$E102+$G102),"XXX")&lt;=IF($E102+$F102&gt;$E102+$G102,$E102+$F102,$E102+$G102),IF($W102="",IF($E102+$F102&gt;$E102+$G102,$E102+$F102,$E102+$G102),"XXX")&gt;=IF($E102+$F102&lt;$E102+$G102,$E102+$F102,$E102+$G102)),"",IF(OR($W102=Translation!$C$50,$W102=Translation!$D$50),"",IF(OR($W102=Translation!$C$51,$W102=Translation!$D$51),Translation!$K$5,IF($W102&gt;IF($E102+$F102&gt;$E102+$G102,$E102+$F102,$E102+$G102),$W102-IF($E102+$F102&gt;$E102+$G102,$E102+$F102,$E102+$G102),IF($W102&lt;IF($E102+$F102&lt;$E102+$G102,$E102+$F102,$E102+$G102),$W102-IF($E102+$F102&lt;$E102+$G102,$E102+$F102,$E102+$G102),"")))))</f>
        <v/>
      </c>
      <c r="Z102" s="265" t="str">
        <f>IF(AND(IF($X102="",IF($E102+$F102&gt;$E102+$G102,$E102+$F102,$E102+$G102),"XXX")&lt;=IF($E102+$F102&gt;$E102+$G102,$E102+$F102,$E102+$G102),IF($X102="",IF($E102+$F102&gt;$E102+$G102,$E102+$F102,$E102+$G102),"XXX")&gt;=IF($E102+$F102&lt;$E102+$G102,$E102+$F102,$E102+$G102)),"",IF(OR($X102=Translation!$C$50,$X102=Translation!$D$50),"",IF(OR($X102=Translation!$C$51,$X102=Translation!$D$51),Translation!$K$5,IF($X102&gt;IF($E102+$F102&gt;$E102+$G102,$E102+$F102,$E102+$G102),$X102-IF($E102+$F102&gt;$E102+$G102,$E102+$F102,$E102+$G102),IF($X102&lt;IF($E102+$F102&lt;$E102+$G102,$E102+$F102,$E102+$G102),$X102-IF($E102+$F102&lt;$E102+$G102,$E102+$F102,$E102+$G102),"")))))</f>
        <v/>
      </c>
      <c r="AA102" s="278" t="str">
        <f>IF(ISBLANK(Report!AI102),"",AI102)</f>
        <v/>
      </c>
      <c r="AB102" s="25" t="str">
        <f t="shared" si="4"/>
        <v/>
      </c>
      <c r="AC102" s="26" t="str">
        <f t="shared" si="2"/>
        <v/>
      </c>
      <c r="AE102" s="45"/>
      <c r="AF102" s="15">
        <v>101</v>
      </c>
      <c r="AG102" s="177" t="str">
        <f t="shared" si="3"/>
        <v/>
      </c>
      <c r="AI102" s="16"/>
      <c r="AJ102" s="189"/>
    </row>
    <row r="103" spans="1:36" s="177" customFormat="1" ht="17.399999999999999" x14ac:dyDescent="0.3">
      <c r="A103" s="190"/>
      <c r="B103" s="196"/>
      <c r="C103" s="267"/>
      <c r="D103" s="268"/>
      <c r="E103" s="269"/>
      <c r="F103" s="269"/>
      <c r="G103" s="269"/>
      <c r="H103" s="270" t="str">
        <f>IF(AND(I103&lt;&gt;"",I103&lt;&gt;"None"),VLOOKUP(I103,Translation!$N$4:$O$111,2,FALSE),"")</f>
        <v/>
      </c>
      <c r="I103" s="270"/>
      <c r="J103" s="269"/>
      <c r="K103" s="269"/>
      <c r="L103" s="269"/>
      <c r="M103" s="271"/>
      <c r="N103" s="272"/>
      <c r="O103" s="273" t="str">
        <f>IF(AND(IF($J103="",IF($E103+$F103&gt;$E103+$G103,$E103+$F103,$E103+$G103),"XXX")&lt;=IF($E103+$F103&gt;$E103+$G103,$E103+$F103,$E103+$G103),IF($J103="",IF($E103+$F103&gt;$E103+$G103,$E103+$F103,$E103+$G103),"XXX")&gt;=IF($E103+$F103&lt;$E103+$G103,$E103+$F103,$E103+$G103)),"",IF(OR($J103=Translation!$C$50,$J103=Translation!$D$50),"",IF(OR($J103=Translation!$C$51,$J103=Translation!$D$51),Translation!$K$5,IF($J103&gt;IF($E103+$F103&gt;$E103+$G103,$E103+$F103,$E103+$G103),$J103-IF($E103+$F103&gt;$E103+$G103,$E103+$F103,$E103+$G103),IF($J103&lt;IF($E103+$F103&lt;$E103+$G103,$E103+$F103,$E103+$G103),$J103-IF($E103+$F103&lt;$E103+$G103,$E103+$F103,$E103+$G103),"")))))</f>
        <v/>
      </c>
      <c r="P103" s="274" t="str">
        <f>IF(AND(IF($K103="",IF($E103+$F103&gt;$E103+$G103,$E103+$F103,$E103+$G103),"XXX")&lt;=IF($E103+$F103&gt;$E103+$G103,$E103+$F103,$E103+$G103),IF($K103="",IF($E103+$F103&gt;$E103+$G103,$E103+$F103,$E103+$G103),"XXX")&gt;=IF($E103+$F103&lt;$E103+$G103,$E103+$F103,$E103+$G103)),"",IF(OR($K103=Translation!$C$50,$K103=Translation!$D$50),"",IF(OR($K103=Translation!$C$51,$K103=Translation!$D$51),Translation!$K$5,IF($K103&gt;IF($E103+$F103&gt;$E103+$G103,$E103+$F103,$E103+$G103),$K103-IF($E103+$F103&gt;$E103+$G103,$E103+$F103,$E103+$G103),IF($K103&lt;IF($E103+$F103&lt;$E103+$G103,$E103+$F103,$E103+$G103),$K103-IF($E103+$F103&lt;$E103+$G103,$E103+$F103,$E103+$G103),"")))))</f>
        <v/>
      </c>
      <c r="Q103" s="274" t="str">
        <f>IF(AND(IF($L103="",IF($E103+$F103&gt;$E103+$G103,$E103+$F103,$E103+$G103),"XXX")&lt;=IF($E103+$F103&gt;$E103+$G103,$E103+$F103,$E103+$G103),IF($L103="",IF($E103+$F103&gt;$E103+$G103,$E103+$F103,$E103+$G103),"XXX")&gt;=IF($E103+$F103&lt;$E103+$G103,$E103+$F103,$E103+$G103)),"",IF(OR($L103=Translation!$C$50,$L103=Translation!$D$50),"",IF(OR($L103=Translation!$C$51,$L103=Translation!$D$51),Translation!$K$5,IF($L103&gt;IF($E103+$F103&gt;$E103+$G103,$E103+$F103,$E103+$G103),$L103-IF($E103+$F103&gt;$E103+$G103,$E103+$F103,$E103+$G103),IF($L103&lt;IF($E103+$F103&lt;$E103+$G103,$E103+$F103,$E103+$G103),$L103-IF($E103+$F103&lt;$E103+$G103,$E103+$F103,$E103+$G103),"")))))</f>
        <v/>
      </c>
      <c r="R103" s="274" t="str">
        <f>IF(AND(IF($M103="",IF($E103+$F103&gt;$E103+$G103,$E103+$F103,$E103+$G103),"XXX")&lt;=IF($E103+$F103&gt;$E103+$G103,$E103+$F103,$E103+$G103),IF($M103="",IF($E103+$F103&gt;$E103+$G103,$E103+$F103,$E103+$G103),"XXX")&gt;=IF($E103+$F103&lt;$E103+$G103,$E103+$F103,$E103+$G103)),"",IF(OR($M103=Translation!$C$50,$M103=Translation!$D$50),"",IF(OR($M103=Translation!$C$51,$M103=Translation!$D$51),Translation!$K$5,IF($M103&gt;IF($E103+$F103&gt;$E103+$G103,$E103+$F103,$E103+$G103),$M103-IF($E103+$F103&gt;$E103+$G103,$E103+$F103,$E103+$G103),IF($M103&lt;IF($E103+$F103&lt;$E103+$G103,$E103+$F103,$E103+$G103),$M103-IF($E103+$F103&lt;$E103+$G103,$E103+$F103,$E103+$G103),"")))))</f>
        <v/>
      </c>
      <c r="S103" s="275"/>
      <c r="T103" s="23" t="str">
        <f t="shared" si="0"/>
        <v/>
      </c>
      <c r="U103" s="24" t="str">
        <f t="shared" si="5"/>
        <v/>
      </c>
      <c r="V103" s="261"/>
      <c r="W103" s="276"/>
      <c r="X103" s="277"/>
      <c r="Y103" s="264" t="str">
        <f>IF(AND(IF($W103="",IF($E103+$F103&gt;$E103+$G103,$E103+$F103,$E103+$G103),"XXX")&lt;=IF($E103+$F103&gt;$E103+$G103,$E103+$F103,$E103+$G103),IF($W103="",IF($E103+$F103&gt;$E103+$G103,$E103+$F103,$E103+$G103),"XXX")&gt;=IF($E103+$F103&lt;$E103+$G103,$E103+$F103,$E103+$G103)),"",IF(OR($W103=Translation!$C$50,$W103=Translation!$D$50),"",IF(OR($W103=Translation!$C$51,$W103=Translation!$D$51),Translation!$K$5,IF($W103&gt;IF($E103+$F103&gt;$E103+$G103,$E103+$F103,$E103+$G103),$W103-IF($E103+$F103&gt;$E103+$G103,$E103+$F103,$E103+$G103),IF($W103&lt;IF($E103+$F103&lt;$E103+$G103,$E103+$F103,$E103+$G103),$W103-IF($E103+$F103&lt;$E103+$G103,$E103+$F103,$E103+$G103),"")))))</f>
        <v/>
      </c>
      <c r="Z103" s="265" t="str">
        <f>IF(AND(IF($X103="",IF($E103+$F103&gt;$E103+$G103,$E103+$F103,$E103+$G103),"XXX")&lt;=IF($E103+$F103&gt;$E103+$G103,$E103+$F103,$E103+$G103),IF($X103="",IF($E103+$F103&gt;$E103+$G103,$E103+$F103,$E103+$G103),"XXX")&gt;=IF($E103+$F103&lt;$E103+$G103,$E103+$F103,$E103+$G103)),"",IF(OR($X103=Translation!$C$50,$X103=Translation!$D$50),"",IF(OR($X103=Translation!$C$51,$X103=Translation!$D$51),Translation!$K$5,IF($X103&gt;IF($E103+$F103&gt;$E103+$G103,$E103+$F103,$E103+$G103),$X103-IF($E103+$F103&gt;$E103+$G103,$E103+$F103,$E103+$G103),IF($X103&lt;IF($E103+$F103&lt;$E103+$G103,$E103+$F103,$E103+$G103),$X103-IF($E103+$F103&lt;$E103+$G103,$E103+$F103,$E103+$G103),"")))))</f>
        <v/>
      </c>
      <c r="AA103" s="278" t="str">
        <f>IF(ISBLANK(Report!AI103),"",AI103)</f>
        <v/>
      </c>
      <c r="AB103" s="25" t="str">
        <f t="shared" si="4"/>
        <v/>
      </c>
      <c r="AC103" s="26" t="str">
        <f t="shared" si="2"/>
        <v/>
      </c>
      <c r="AE103" s="45"/>
      <c r="AF103" s="177">
        <v>102</v>
      </c>
      <c r="AG103" s="177" t="str">
        <f t="shared" si="3"/>
        <v/>
      </c>
      <c r="AI103" s="16"/>
      <c r="AJ103" s="189"/>
    </row>
    <row r="104" spans="1:36" s="177" customFormat="1" ht="17.399999999999999" x14ac:dyDescent="0.3">
      <c r="A104" s="190"/>
      <c r="B104" s="196"/>
      <c r="C104" s="267"/>
      <c r="D104" s="268"/>
      <c r="E104" s="269"/>
      <c r="F104" s="269"/>
      <c r="G104" s="269"/>
      <c r="H104" s="270" t="str">
        <f>IF(AND(I104&lt;&gt;"",I104&lt;&gt;"None"),VLOOKUP(I104,Translation!$N$4:$O$111,2,FALSE),"")</f>
        <v/>
      </c>
      <c r="I104" s="270"/>
      <c r="J104" s="269"/>
      <c r="K104" s="269"/>
      <c r="L104" s="269"/>
      <c r="M104" s="271"/>
      <c r="N104" s="272"/>
      <c r="O104" s="273" t="str">
        <f>IF(AND(IF($J104="",IF($E104+$F104&gt;$E104+$G104,$E104+$F104,$E104+$G104),"XXX")&lt;=IF($E104+$F104&gt;$E104+$G104,$E104+$F104,$E104+$G104),IF($J104="",IF($E104+$F104&gt;$E104+$G104,$E104+$F104,$E104+$G104),"XXX")&gt;=IF($E104+$F104&lt;$E104+$G104,$E104+$F104,$E104+$G104)),"",IF(OR($J104=Translation!$C$50,$J104=Translation!$D$50),"",IF(OR($J104=Translation!$C$51,$J104=Translation!$D$51),Translation!$K$5,IF($J104&gt;IF($E104+$F104&gt;$E104+$G104,$E104+$F104,$E104+$G104),$J104-IF($E104+$F104&gt;$E104+$G104,$E104+$F104,$E104+$G104),IF($J104&lt;IF($E104+$F104&lt;$E104+$G104,$E104+$F104,$E104+$G104),$J104-IF($E104+$F104&lt;$E104+$G104,$E104+$F104,$E104+$G104),"")))))</f>
        <v/>
      </c>
      <c r="P104" s="274" t="str">
        <f>IF(AND(IF($K104="",IF($E104+$F104&gt;$E104+$G104,$E104+$F104,$E104+$G104),"XXX")&lt;=IF($E104+$F104&gt;$E104+$G104,$E104+$F104,$E104+$G104),IF($K104="",IF($E104+$F104&gt;$E104+$G104,$E104+$F104,$E104+$G104),"XXX")&gt;=IF($E104+$F104&lt;$E104+$G104,$E104+$F104,$E104+$G104)),"",IF(OR($K104=Translation!$C$50,$K104=Translation!$D$50),"",IF(OR($K104=Translation!$C$51,$K104=Translation!$D$51),Translation!$K$5,IF($K104&gt;IF($E104+$F104&gt;$E104+$G104,$E104+$F104,$E104+$G104),$K104-IF($E104+$F104&gt;$E104+$G104,$E104+$F104,$E104+$G104),IF($K104&lt;IF($E104+$F104&lt;$E104+$G104,$E104+$F104,$E104+$G104),$K104-IF($E104+$F104&lt;$E104+$G104,$E104+$F104,$E104+$G104),"")))))</f>
        <v/>
      </c>
      <c r="Q104" s="274" t="str">
        <f>IF(AND(IF($L104="",IF($E104+$F104&gt;$E104+$G104,$E104+$F104,$E104+$G104),"XXX")&lt;=IF($E104+$F104&gt;$E104+$G104,$E104+$F104,$E104+$G104),IF($L104="",IF($E104+$F104&gt;$E104+$G104,$E104+$F104,$E104+$G104),"XXX")&gt;=IF($E104+$F104&lt;$E104+$G104,$E104+$F104,$E104+$G104)),"",IF(OR($L104=Translation!$C$50,$L104=Translation!$D$50),"",IF(OR($L104=Translation!$C$51,$L104=Translation!$D$51),Translation!$K$5,IF($L104&gt;IF($E104+$F104&gt;$E104+$G104,$E104+$F104,$E104+$G104),$L104-IF($E104+$F104&gt;$E104+$G104,$E104+$F104,$E104+$G104),IF($L104&lt;IF($E104+$F104&lt;$E104+$G104,$E104+$F104,$E104+$G104),$L104-IF($E104+$F104&lt;$E104+$G104,$E104+$F104,$E104+$G104),"")))))</f>
        <v/>
      </c>
      <c r="R104" s="274" t="str">
        <f>IF(AND(IF($M104="",IF($E104+$F104&gt;$E104+$G104,$E104+$F104,$E104+$G104),"XXX")&lt;=IF($E104+$F104&gt;$E104+$G104,$E104+$F104,$E104+$G104),IF($M104="",IF($E104+$F104&gt;$E104+$G104,$E104+$F104,$E104+$G104),"XXX")&gt;=IF($E104+$F104&lt;$E104+$G104,$E104+$F104,$E104+$G104)),"",IF(OR($M104=Translation!$C$50,$M104=Translation!$D$50),"",IF(OR($M104=Translation!$C$51,$M104=Translation!$D$51),Translation!$K$5,IF($M104&gt;IF($E104+$F104&gt;$E104+$G104,$E104+$F104,$E104+$G104),$M104-IF($E104+$F104&gt;$E104+$G104,$E104+$F104,$E104+$G104),IF($M104&lt;IF($E104+$F104&lt;$E104+$G104,$E104+$F104,$E104+$G104),$M104-IF($E104+$F104&lt;$E104+$G104,$E104+$F104,$E104+$G104),"")))))</f>
        <v/>
      </c>
      <c r="S104" s="275"/>
      <c r="T104" s="23" t="str">
        <f t="shared" si="0"/>
        <v/>
      </c>
      <c r="U104" s="24" t="str">
        <f t="shared" si="5"/>
        <v/>
      </c>
      <c r="V104" s="261"/>
      <c r="W104" s="276"/>
      <c r="X104" s="277"/>
      <c r="Y104" s="264" t="str">
        <f>IF(AND(IF($W104="",IF($E104+$F104&gt;$E104+$G104,$E104+$F104,$E104+$G104),"XXX")&lt;=IF($E104+$F104&gt;$E104+$G104,$E104+$F104,$E104+$G104),IF($W104="",IF($E104+$F104&gt;$E104+$G104,$E104+$F104,$E104+$G104),"XXX")&gt;=IF($E104+$F104&lt;$E104+$G104,$E104+$F104,$E104+$G104)),"",IF(OR($W104=Translation!$C$50,$W104=Translation!$D$50),"",IF(OR($W104=Translation!$C$51,$W104=Translation!$D$51),Translation!$K$5,IF($W104&gt;IF($E104+$F104&gt;$E104+$G104,$E104+$F104,$E104+$G104),$W104-IF($E104+$F104&gt;$E104+$G104,$E104+$F104,$E104+$G104),IF($W104&lt;IF($E104+$F104&lt;$E104+$G104,$E104+$F104,$E104+$G104),$W104-IF($E104+$F104&lt;$E104+$G104,$E104+$F104,$E104+$G104),"")))))</f>
        <v/>
      </c>
      <c r="Z104" s="265" t="str">
        <f>IF(AND(IF($X104="",IF($E104+$F104&gt;$E104+$G104,$E104+$F104,$E104+$G104),"XXX")&lt;=IF($E104+$F104&gt;$E104+$G104,$E104+$F104,$E104+$G104),IF($X104="",IF($E104+$F104&gt;$E104+$G104,$E104+$F104,$E104+$G104),"XXX")&gt;=IF($E104+$F104&lt;$E104+$G104,$E104+$F104,$E104+$G104)),"",IF(OR($X104=Translation!$C$50,$X104=Translation!$D$50),"",IF(OR($X104=Translation!$C$51,$X104=Translation!$D$51),Translation!$K$5,IF($X104&gt;IF($E104+$F104&gt;$E104+$G104,$E104+$F104,$E104+$G104),$X104-IF($E104+$F104&gt;$E104+$G104,$E104+$F104,$E104+$G104),IF($X104&lt;IF($E104+$F104&lt;$E104+$G104,$E104+$F104,$E104+$G104),$X104-IF($E104+$F104&lt;$E104+$G104,$E104+$F104,$E104+$G104),"")))))</f>
        <v/>
      </c>
      <c r="AA104" s="278" t="str">
        <f>IF(ISBLANK(Report!AI104),"",AI104)</f>
        <v/>
      </c>
      <c r="AB104" s="25" t="str">
        <f t="shared" si="4"/>
        <v/>
      </c>
      <c r="AC104" s="26" t="str">
        <f t="shared" si="2"/>
        <v/>
      </c>
      <c r="AE104" s="45"/>
      <c r="AF104" s="15">
        <v>103</v>
      </c>
      <c r="AG104" s="177" t="str">
        <f t="shared" si="3"/>
        <v/>
      </c>
      <c r="AI104" s="16"/>
      <c r="AJ104" s="189"/>
    </row>
    <row r="105" spans="1:36" s="177" customFormat="1" ht="17.399999999999999" x14ac:dyDescent="0.3">
      <c r="A105" s="190"/>
      <c r="B105" s="196"/>
      <c r="C105" s="267"/>
      <c r="D105" s="268"/>
      <c r="E105" s="269"/>
      <c r="F105" s="269"/>
      <c r="G105" s="269"/>
      <c r="H105" s="270" t="str">
        <f>IF(AND(I105&lt;&gt;"",I105&lt;&gt;"None"),VLOOKUP(I105,Translation!$N$4:$O$111,2,FALSE),"")</f>
        <v/>
      </c>
      <c r="I105" s="270"/>
      <c r="J105" s="269"/>
      <c r="K105" s="269"/>
      <c r="L105" s="269"/>
      <c r="M105" s="271"/>
      <c r="N105" s="272"/>
      <c r="O105" s="273" t="str">
        <f>IF(AND(IF($J105="",IF($E105+$F105&gt;$E105+$G105,$E105+$F105,$E105+$G105),"XXX")&lt;=IF($E105+$F105&gt;$E105+$G105,$E105+$F105,$E105+$G105),IF($J105="",IF($E105+$F105&gt;$E105+$G105,$E105+$F105,$E105+$G105),"XXX")&gt;=IF($E105+$F105&lt;$E105+$G105,$E105+$F105,$E105+$G105)),"",IF(OR($J105=Translation!$C$50,$J105=Translation!$D$50),"",IF(OR($J105=Translation!$C$51,$J105=Translation!$D$51),Translation!$K$5,IF($J105&gt;IF($E105+$F105&gt;$E105+$G105,$E105+$F105,$E105+$G105),$J105-IF($E105+$F105&gt;$E105+$G105,$E105+$F105,$E105+$G105),IF($J105&lt;IF($E105+$F105&lt;$E105+$G105,$E105+$F105,$E105+$G105),$J105-IF($E105+$F105&lt;$E105+$G105,$E105+$F105,$E105+$G105),"")))))</f>
        <v/>
      </c>
      <c r="P105" s="274" t="str">
        <f>IF(AND(IF($K105="",IF($E105+$F105&gt;$E105+$G105,$E105+$F105,$E105+$G105),"XXX")&lt;=IF($E105+$F105&gt;$E105+$G105,$E105+$F105,$E105+$G105),IF($K105="",IF($E105+$F105&gt;$E105+$G105,$E105+$F105,$E105+$G105),"XXX")&gt;=IF($E105+$F105&lt;$E105+$G105,$E105+$F105,$E105+$G105)),"",IF(OR($K105=Translation!$C$50,$K105=Translation!$D$50),"",IF(OR($K105=Translation!$C$51,$K105=Translation!$D$51),Translation!$K$5,IF($K105&gt;IF($E105+$F105&gt;$E105+$G105,$E105+$F105,$E105+$G105),$K105-IF($E105+$F105&gt;$E105+$G105,$E105+$F105,$E105+$G105),IF($K105&lt;IF($E105+$F105&lt;$E105+$G105,$E105+$F105,$E105+$G105),$K105-IF($E105+$F105&lt;$E105+$G105,$E105+$F105,$E105+$G105),"")))))</f>
        <v/>
      </c>
      <c r="Q105" s="274" t="str">
        <f>IF(AND(IF($L105="",IF($E105+$F105&gt;$E105+$G105,$E105+$F105,$E105+$G105),"XXX")&lt;=IF($E105+$F105&gt;$E105+$G105,$E105+$F105,$E105+$G105),IF($L105="",IF($E105+$F105&gt;$E105+$G105,$E105+$F105,$E105+$G105),"XXX")&gt;=IF($E105+$F105&lt;$E105+$G105,$E105+$F105,$E105+$G105)),"",IF(OR($L105=Translation!$C$50,$L105=Translation!$D$50),"",IF(OR($L105=Translation!$C$51,$L105=Translation!$D$51),Translation!$K$5,IF($L105&gt;IF($E105+$F105&gt;$E105+$G105,$E105+$F105,$E105+$G105),$L105-IF($E105+$F105&gt;$E105+$G105,$E105+$F105,$E105+$G105),IF($L105&lt;IF($E105+$F105&lt;$E105+$G105,$E105+$F105,$E105+$G105),$L105-IF($E105+$F105&lt;$E105+$G105,$E105+$F105,$E105+$G105),"")))))</f>
        <v/>
      </c>
      <c r="R105" s="274" t="str">
        <f>IF(AND(IF($M105="",IF($E105+$F105&gt;$E105+$G105,$E105+$F105,$E105+$G105),"XXX")&lt;=IF($E105+$F105&gt;$E105+$G105,$E105+$F105,$E105+$G105),IF($M105="",IF($E105+$F105&gt;$E105+$G105,$E105+$F105,$E105+$G105),"XXX")&gt;=IF($E105+$F105&lt;$E105+$G105,$E105+$F105,$E105+$G105)),"",IF(OR($M105=Translation!$C$50,$M105=Translation!$D$50),"",IF(OR($M105=Translation!$C$51,$M105=Translation!$D$51),Translation!$K$5,IF($M105&gt;IF($E105+$F105&gt;$E105+$G105,$E105+$F105,$E105+$G105),$M105-IF($E105+$F105&gt;$E105+$G105,$E105+$F105,$E105+$G105),IF($M105&lt;IF($E105+$F105&lt;$E105+$G105,$E105+$F105,$E105+$G105),$M105-IF($E105+$F105&lt;$E105+$G105,$E105+$F105,$E105+$G105),"")))))</f>
        <v/>
      </c>
      <c r="S105" s="275"/>
      <c r="T105" s="23" t="str">
        <f t="shared" si="0"/>
        <v/>
      </c>
      <c r="U105" s="24" t="str">
        <f t="shared" si="5"/>
        <v/>
      </c>
      <c r="V105" s="261"/>
      <c r="W105" s="276"/>
      <c r="X105" s="277"/>
      <c r="Y105" s="264" t="str">
        <f>IF(AND(IF($W105="",IF($E105+$F105&gt;$E105+$G105,$E105+$F105,$E105+$G105),"XXX")&lt;=IF($E105+$F105&gt;$E105+$G105,$E105+$F105,$E105+$G105),IF($W105="",IF($E105+$F105&gt;$E105+$G105,$E105+$F105,$E105+$G105),"XXX")&gt;=IF($E105+$F105&lt;$E105+$G105,$E105+$F105,$E105+$G105)),"",IF(OR($W105=Translation!$C$50,$W105=Translation!$D$50),"",IF(OR($W105=Translation!$C$51,$W105=Translation!$D$51),Translation!$K$5,IF($W105&gt;IF($E105+$F105&gt;$E105+$G105,$E105+$F105,$E105+$G105),$W105-IF($E105+$F105&gt;$E105+$G105,$E105+$F105,$E105+$G105),IF($W105&lt;IF($E105+$F105&lt;$E105+$G105,$E105+$F105,$E105+$G105),$W105-IF($E105+$F105&lt;$E105+$G105,$E105+$F105,$E105+$G105),"")))))</f>
        <v/>
      </c>
      <c r="Z105" s="265" t="str">
        <f>IF(AND(IF($X105="",IF($E105+$F105&gt;$E105+$G105,$E105+$F105,$E105+$G105),"XXX")&lt;=IF($E105+$F105&gt;$E105+$G105,$E105+$F105,$E105+$G105),IF($X105="",IF($E105+$F105&gt;$E105+$G105,$E105+$F105,$E105+$G105),"XXX")&gt;=IF($E105+$F105&lt;$E105+$G105,$E105+$F105,$E105+$G105)),"",IF(OR($X105=Translation!$C$50,$X105=Translation!$D$50),"",IF(OR($X105=Translation!$C$51,$X105=Translation!$D$51),Translation!$K$5,IF($X105&gt;IF($E105+$F105&gt;$E105+$G105,$E105+$F105,$E105+$G105),$X105-IF($E105+$F105&gt;$E105+$G105,$E105+$F105,$E105+$G105),IF($X105&lt;IF($E105+$F105&lt;$E105+$G105,$E105+$F105,$E105+$G105),$X105-IF($E105+$F105&lt;$E105+$G105,$E105+$F105,$E105+$G105),"")))))</f>
        <v/>
      </c>
      <c r="AA105" s="278" t="str">
        <f>IF(ISBLANK(Report!AI105),"",AI105)</f>
        <v/>
      </c>
      <c r="AB105" s="25" t="str">
        <f t="shared" si="4"/>
        <v/>
      </c>
      <c r="AC105" s="26" t="str">
        <f t="shared" si="2"/>
        <v/>
      </c>
      <c r="AE105" s="45"/>
      <c r="AF105" s="177">
        <v>104</v>
      </c>
      <c r="AG105" s="177" t="str">
        <f t="shared" si="3"/>
        <v/>
      </c>
      <c r="AI105" s="16"/>
      <c r="AJ105" s="189"/>
    </row>
    <row r="106" spans="1:36" s="177" customFormat="1" ht="17.399999999999999" x14ac:dyDescent="0.3">
      <c r="A106" s="190"/>
      <c r="B106" s="196"/>
      <c r="C106" s="267"/>
      <c r="D106" s="268"/>
      <c r="E106" s="269"/>
      <c r="F106" s="269"/>
      <c r="G106" s="269"/>
      <c r="H106" s="270" t="str">
        <f>IF(AND(I106&lt;&gt;"",I106&lt;&gt;"None"),VLOOKUP(I106,Translation!$N$4:$O$111,2,FALSE),"")</f>
        <v/>
      </c>
      <c r="I106" s="270"/>
      <c r="J106" s="269"/>
      <c r="K106" s="269"/>
      <c r="L106" s="269"/>
      <c r="M106" s="271"/>
      <c r="N106" s="272"/>
      <c r="O106" s="273" t="str">
        <f>IF(AND(IF($J106="",IF($E106+$F106&gt;$E106+$G106,$E106+$F106,$E106+$G106),"XXX")&lt;=IF($E106+$F106&gt;$E106+$G106,$E106+$F106,$E106+$G106),IF($J106="",IF($E106+$F106&gt;$E106+$G106,$E106+$F106,$E106+$G106),"XXX")&gt;=IF($E106+$F106&lt;$E106+$G106,$E106+$F106,$E106+$G106)),"",IF(OR($J106=Translation!$C$50,$J106=Translation!$D$50),"",IF(OR($J106=Translation!$C$51,$J106=Translation!$D$51),Translation!$K$5,IF($J106&gt;IF($E106+$F106&gt;$E106+$G106,$E106+$F106,$E106+$G106),$J106-IF($E106+$F106&gt;$E106+$G106,$E106+$F106,$E106+$G106),IF($J106&lt;IF($E106+$F106&lt;$E106+$G106,$E106+$F106,$E106+$G106),$J106-IF($E106+$F106&lt;$E106+$G106,$E106+$F106,$E106+$G106),"")))))</f>
        <v/>
      </c>
      <c r="P106" s="274" t="str">
        <f>IF(AND(IF($K106="",IF($E106+$F106&gt;$E106+$G106,$E106+$F106,$E106+$G106),"XXX")&lt;=IF($E106+$F106&gt;$E106+$G106,$E106+$F106,$E106+$G106),IF($K106="",IF($E106+$F106&gt;$E106+$G106,$E106+$F106,$E106+$G106),"XXX")&gt;=IF($E106+$F106&lt;$E106+$G106,$E106+$F106,$E106+$G106)),"",IF(OR($K106=Translation!$C$50,$K106=Translation!$D$50),"",IF(OR($K106=Translation!$C$51,$K106=Translation!$D$51),Translation!$K$5,IF($K106&gt;IF($E106+$F106&gt;$E106+$G106,$E106+$F106,$E106+$G106),$K106-IF($E106+$F106&gt;$E106+$G106,$E106+$F106,$E106+$G106),IF($K106&lt;IF($E106+$F106&lt;$E106+$G106,$E106+$F106,$E106+$G106),$K106-IF($E106+$F106&lt;$E106+$G106,$E106+$F106,$E106+$G106),"")))))</f>
        <v/>
      </c>
      <c r="Q106" s="274" t="str">
        <f>IF(AND(IF($L106="",IF($E106+$F106&gt;$E106+$G106,$E106+$F106,$E106+$G106),"XXX")&lt;=IF($E106+$F106&gt;$E106+$G106,$E106+$F106,$E106+$G106),IF($L106="",IF($E106+$F106&gt;$E106+$G106,$E106+$F106,$E106+$G106),"XXX")&gt;=IF($E106+$F106&lt;$E106+$G106,$E106+$F106,$E106+$G106)),"",IF(OR($L106=Translation!$C$50,$L106=Translation!$D$50),"",IF(OR($L106=Translation!$C$51,$L106=Translation!$D$51),Translation!$K$5,IF($L106&gt;IF($E106+$F106&gt;$E106+$G106,$E106+$F106,$E106+$G106),$L106-IF($E106+$F106&gt;$E106+$G106,$E106+$F106,$E106+$G106),IF($L106&lt;IF($E106+$F106&lt;$E106+$G106,$E106+$F106,$E106+$G106),$L106-IF($E106+$F106&lt;$E106+$G106,$E106+$F106,$E106+$G106),"")))))</f>
        <v/>
      </c>
      <c r="R106" s="274" t="str">
        <f>IF(AND(IF($M106="",IF($E106+$F106&gt;$E106+$G106,$E106+$F106,$E106+$G106),"XXX")&lt;=IF($E106+$F106&gt;$E106+$G106,$E106+$F106,$E106+$G106),IF($M106="",IF($E106+$F106&gt;$E106+$G106,$E106+$F106,$E106+$G106),"XXX")&gt;=IF($E106+$F106&lt;$E106+$G106,$E106+$F106,$E106+$G106)),"",IF(OR($M106=Translation!$C$50,$M106=Translation!$D$50),"",IF(OR($M106=Translation!$C$51,$M106=Translation!$D$51),Translation!$K$5,IF($M106&gt;IF($E106+$F106&gt;$E106+$G106,$E106+$F106,$E106+$G106),$M106-IF($E106+$F106&gt;$E106+$G106,$E106+$F106,$E106+$G106),IF($M106&lt;IF($E106+$F106&lt;$E106+$G106,$E106+$F106,$E106+$G106),$M106-IF($E106+$F106&lt;$E106+$G106,$E106+$F106,$E106+$G106),"")))))</f>
        <v/>
      </c>
      <c r="S106" s="275"/>
      <c r="T106" s="23" t="str">
        <f t="shared" si="0"/>
        <v/>
      </c>
      <c r="U106" s="24" t="str">
        <f t="shared" si="5"/>
        <v/>
      </c>
      <c r="V106" s="261"/>
      <c r="W106" s="276"/>
      <c r="X106" s="277"/>
      <c r="Y106" s="264" t="str">
        <f>IF(AND(IF($W106="",IF($E106+$F106&gt;$E106+$G106,$E106+$F106,$E106+$G106),"XXX")&lt;=IF($E106+$F106&gt;$E106+$G106,$E106+$F106,$E106+$G106),IF($W106="",IF($E106+$F106&gt;$E106+$G106,$E106+$F106,$E106+$G106),"XXX")&gt;=IF($E106+$F106&lt;$E106+$G106,$E106+$F106,$E106+$G106)),"",IF(OR($W106=Translation!$C$50,$W106=Translation!$D$50),"",IF(OR($W106=Translation!$C$51,$W106=Translation!$D$51),Translation!$K$5,IF($W106&gt;IF($E106+$F106&gt;$E106+$G106,$E106+$F106,$E106+$G106),$W106-IF($E106+$F106&gt;$E106+$G106,$E106+$F106,$E106+$G106),IF($W106&lt;IF($E106+$F106&lt;$E106+$G106,$E106+$F106,$E106+$G106),$W106-IF($E106+$F106&lt;$E106+$G106,$E106+$F106,$E106+$G106),"")))))</f>
        <v/>
      </c>
      <c r="Z106" s="265" t="str">
        <f>IF(AND(IF($X106="",IF($E106+$F106&gt;$E106+$G106,$E106+$F106,$E106+$G106),"XXX")&lt;=IF($E106+$F106&gt;$E106+$G106,$E106+$F106,$E106+$G106),IF($X106="",IF($E106+$F106&gt;$E106+$G106,$E106+$F106,$E106+$G106),"XXX")&gt;=IF($E106+$F106&lt;$E106+$G106,$E106+$F106,$E106+$G106)),"",IF(OR($X106=Translation!$C$50,$X106=Translation!$D$50),"",IF(OR($X106=Translation!$C$51,$X106=Translation!$D$51),Translation!$K$5,IF($X106&gt;IF($E106+$F106&gt;$E106+$G106,$E106+$F106,$E106+$G106),$X106-IF($E106+$F106&gt;$E106+$G106,$E106+$F106,$E106+$G106),IF($X106&lt;IF($E106+$F106&lt;$E106+$G106,$E106+$F106,$E106+$G106),$X106-IF($E106+$F106&lt;$E106+$G106,$E106+$F106,$E106+$G106),"")))))</f>
        <v/>
      </c>
      <c r="AA106" s="278" t="str">
        <f>IF(ISBLANK(Report!AI106),"",AI106)</f>
        <v/>
      </c>
      <c r="AB106" s="25" t="str">
        <f t="shared" si="4"/>
        <v/>
      </c>
      <c r="AC106" s="26" t="str">
        <f t="shared" si="2"/>
        <v/>
      </c>
      <c r="AE106" s="45"/>
      <c r="AF106" s="15">
        <v>105</v>
      </c>
      <c r="AG106" s="177" t="str">
        <f t="shared" si="3"/>
        <v/>
      </c>
      <c r="AI106" s="16"/>
      <c r="AJ106" s="189"/>
    </row>
    <row r="107" spans="1:36" s="177" customFormat="1" ht="17.399999999999999" x14ac:dyDescent="0.3">
      <c r="A107" s="190"/>
      <c r="B107" s="196"/>
      <c r="C107" s="267"/>
      <c r="D107" s="268"/>
      <c r="E107" s="269"/>
      <c r="F107" s="269"/>
      <c r="G107" s="269"/>
      <c r="H107" s="270" t="str">
        <f>IF(AND(I107&lt;&gt;"",I107&lt;&gt;"None"),VLOOKUP(I107,Translation!$N$4:$O$111,2,FALSE),"")</f>
        <v/>
      </c>
      <c r="I107" s="270"/>
      <c r="J107" s="269"/>
      <c r="K107" s="269"/>
      <c r="L107" s="269"/>
      <c r="M107" s="271"/>
      <c r="N107" s="272"/>
      <c r="O107" s="273" t="str">
        <f>IF(AND(IF($J107="",IF($E107+$F107&gt;$E107+$G107,$E107+$F107,$E107+$G107),"XXX")&lt;=IF($E107+$F107&gt;$E107+$G107,$E107+$F107,$E107+$G107),IF($J107="",IF($E107+$F107&gt;$E107+$G107,$E107+$F107,$E107+$G107),"XXX")&gt;=IF($E107+$F107&lt;$E107+$G107,$E107+$F107,$E107+$G107)),"",IF(OR($J107=Translation!$C$50,$J107=Translation!$D$50),"",IF(OR($J107=Translation!$C$51,$J107=Translation!$D$51),Translation!$K$5,IF($J107&gt;IF($E107+$F107&gt;$E107+$G107,$E107+$F107,$E107+$G107),$J107-IF($E107+$F107&gt;$E107+$G107,$E107+$F107,$E107+$G107),IF($J107&lt;IF($E107+$F107&lt;$E107+$G107,$E107+$F107,$E107+$G107),$J107-IF($E107+$F107&lt;$E107+$G107,$E107+$F107,$E107+$G107),"")))))</f>
        <v/>
      </c>
      <c r="P107" s="274" t="str">
        <f>IF(AND(IF($K107="",IF($E107+$F107&gt;$E107+$G107,$E107+$F107,$E107+$G107),"XXX")&lt;=IF($E107+$F107&gt;$E107+$G107,$E107+$F107,$E107+$G107),IF($K107="",IF($E107+$F107&gt;$E107+$G107,$E107+$F107,$E107+$G107),"XXX")&gt;=IF($E107+$F107&lt;$E107+$G107,$E107+$F107,$E107+$G107)),"",IF(OR($K107=Translation!$C$50,$K107=Translation!$D$50),"",IF(OR($K107=Translation!$C$51,$K107=Translation!$D$51),Translation!$K$5,IF($K107&gt;IF($E107+$F107&gt;$E107+$G107,$E107+$F107,$E107+$G107),$K107-IF($E107+$F107&gt;$E107+$G107,$E107+$F107,$E107+$G107),IF($K107&lt;IF($E107+$F107&lt;$E107+$G107,$E107+$F107,$E107+$G107),$K107-IF($E107+$F107&lt;$E107+$G107,$E107+$F107,$E107+$G107),"")))))</f>
        <v/>
      </c>
      <c r="Q107" s="274" t="str">
        <f>IF(AND(IF($L107="",IF($E107+$F107&gt;$E107+$G107,$E107+$F107,$E107+$G107),"XXX")&lt;=IF($E107+$F107&gt;$E107+$G107,$E107+$F107,$E107+$G107),IF($L107="",IF($E107+$F107&gt;$E107+$G107,$E107+$F107,$E107+$G107),"XXX")&gt;=IF($E107+$F107&lt;$E107+$G107,$E107+$F107,$E107+$G107)),"",IF(OR($L107=Translation!$C$50,$L107=Translation!$D$50),"",IF(OR($L107=Translation!$C$51,$L107=Translation!$D$51),Translation!$K$5,IF($L107&gt;IF($E107+$F107&gt;$E107+$G107,$E107+$F107,$E107+$G107),$L107-IF($E107+$F107&gt;$E107+$G107,$E107+$F107,$E107+$G107),IF($L107&lt;IF($E107+$F107&lt;$E107+$G107,$E107+$F107,$E107+$G107),$L107-IF($E107+$F107&lt;$E107+$G107,$E107+$F107,$E107+$G107),"")))))</f>
        <v/>
      </c>
      <c r="R107" s="274" t="str">
        <f>IF(AND(IF($M107="",IF($E107+$F107&gt;$E107+$G107,$E107+$F107,$E107+$G107),"XXX")&lt;=IF($E107+$F107&gt;$E107+$G107,$E107+$F107,$E107+$G107),IF($M107="",IF($E107+$F107&gt;$E107+$G107,$E107+$F107,$E107+$G107),"XXX")&gt;=IF($E107+$F107&lt;$E107+$G107,$E107+$F107,$E107+$G107)),"",IF(OR($M107=Translation!$C$50,$M107=Translation!$D$50),"",IF(OR($M107=Translation!$C$51,$M107=Translation!$D$51),Translation!$K$5,IF($M107&gt;IF($E107+$F107&gt;$E107+$G107,$E107+$F107,$E107+$G107),$M107-IF($E107+$F107&gt;$E107+$G107,$E107+$F107,$E107+$G107),IF($M107&lt;IF($E107+$F107&lt;$E107+$G107,$E107+$F107,$E107+$G107),$M107-IF($E107+$F107&lt;$E107+$G107,$E107+$F107,$E107+$G107),"")))))</f>
        <v/>
      </c>
      <c r="S107" s="275"/>
      <c r="T107" s="23" t="str">
        <f t="shared" si="0"/>
        <v/>
      </c>
      <c r="U107" s="24" t="str">
        <f t="shared" si="5"/>
        <v/>
      </c>
      <c r="V107" s="261"/>
      <c r="W107" s="276"/>
      <c r="X107" s="277"/>
      <c r="Y107" s="264" t="str">
        <f>IF(AND(IF($W107="",IF($E107+$F107&gt;$E107+$G107,$E107+$F107,$E107+$G107),"XXX")&lt;=IF($E107+$F107&gt;$E107+$G107,$E107+$F107,$E107+$G107),IF($W107="",IF($E107+$F107&gt;$E107+$G107,$E107+$F107,$E107+$G107),"XXX")&gt;=IF($E107+$F107&lt;$E107+$G107,$E107+$F107,$E107+$G107)),"",IF(OR($W107=Translation!$C$50,$W107=Translation!$D$50),"",IF(OR($W107=Translation!$C$51,$W107=Translation!$D$51),Translation!$K$5,IF($W107&gt;IF($E107+$F107&gt;$E107+$G107,$E107+$F107,$E107+$G107),$W107-IF($E107+$F107&gt;$E107+$G107,$E107+$F107,$E107+$G107),IF($W107&lt;IF($E107+$F107&lt;$E107+$G107,$E107+$F107,$E107+$G107),$W107-IF($E107+$F107&lt;$E107+$G107,$E107+$F107,$E107+$G107),"")))))</f>
        <v/>
      </c>
      <c r="Z107" s="265" t="str">
        <f>IF(AND(IF($X107="",IF($E107+$F107&gt;$E107+$G107,$E107+$F107,$E107+$G107),"XXX")&lt;=IF($E107+$F107&gt;$E107+$G107,$E107+$F107,$E107+$G107),IF($X107="",IF($E107+$F107&gt;$E107+$G107,$E107+$F107,$E107+$G107),"XXX")&gt;=IF($E107+$F107&lt;$E107+$G107,$E107+$F107,$E107+$G107)),"",IF(OR($X107=Translation!$C$50,$X107=Translation!$D$50),"",IF(OR($X107=Translation!$C$51,$X107=Translation!$D$51),Translation!$K$5,IF($X107&gt;IF($E107+$F107&gt;$E107+$G107,$E107+$F107,$E107+$G107),$X107-IF($E107+$F107&gt;$E107+$G107,$E107+$F107,$E107+$G107),IF($X107&lt;IF($E107+$F107&lt;$E107+$G107,$E107+$F107,$E107+$G107),$X107-IF($E107+$F107&lt;$E107+$G107,$E107+$F107,$E107+$G107),"")))))</f>
        <v/>
      </c>
      <c r="AA107" s="278" t="str">
        <f>IF(ISBLANK(Report!AI107),"",AI107)</f>
        <v/>
      </c>
      <c r="AB107" s="25" t="str">
        <f t="shared" si="4"/>
        <v/>
      </c>
      <c r="AC107" s="26" t="str">
        <f t="shared" si="2"/>
        <v/>
      </c>
      <c r="AE107" s="45"/>
      <c r="AF107" s="177">
        <v>106</v>
      </c>
      <c r="AG107" s="177" t="str">
        <f t="shared" si="3"/>
        <v/>
      </c>
      <c r="AI107" s="16"/>
      <c r="AJ107" s="189"/>
    </row>
    <row r="108" spans="1:36" s="177" customFormat="1" ht="17.399999999999999" x14ac:dyDescent="0.3">
      <c r="A108" s="190"/>
      <c r="B108" s="196"/>
      <c r="C108" s="267"/>
      <c r="D108" s="268"/>
      <c r="E108" s="269"/>
      <c r="F108" s="269"/>
      <c r="G108" s="269"/>
      <c r="H108" s="270" t="str">
        <f>IF(AND(I108&lt;&gt;"",I108&lt;&gt;"None"),VLOOKUP(I108,Translation!$N$4:$O$111,2,FALSE),"")</f>
        <v/>
      </c>
      <c r="I108" s="270"/>
      <c r="J108" s="269"/>
      <c r="K108" s="269"/>
      <c r="L108" s="269"/>
      <c r="M108" s="271"/>
      <c r="N108" s="272"/>
      <c r="O108" s="273" t="str">
        <f>IF(AND(IF($J108="",IF($E108+$F108&gt;$E108+$G108,$E108+$F108,$E108+$G108),"XXX")&lt;=IF($E108+$F108&gt;$E108+$G108,$E108+$F108,$E108+$G108),IF($J108="",IF($E108+$F108&gt;$E108+$G108,$E108+$F108,$E108+$G108),"XXX")&gt;=IF($E108+$F108&lt;$E108+$G108,$E108+$F108,$E108+$G108)),"",IF(OR($J108=Translation!$C$50,$J108=Translation!$D$50),"",IF(OR($J108=Translation!$C$51,$J108=Translation!$D$51),Translation!$K$5,IF($J108&gt;IF($E108+$F108&gt;$E108+$G108,$E108+$F108,$E108+$G108),$J108-IF($E108+$F108&gt;$E108+$G108,$E108+$F108,$E108+$G108),IF($J108&lt;IF($E108+$F108&lt;$E108+$G108,$E108+$F108,$E108+$G108),$J108-IF($E108+$F108&lt;$E108+$G108,$E108+$F108,$E108+$G108),"")))))</f>
        <v/>
      </c>
      <c r="P108" s="274" t="str">
        <f>IF(AND(IF($K108="",IF($E108+$F108&gt;$E108+$G108,$E108+$F108,$E108+$G108),"XXX")&lt;=IF($E108+$F108&gt;$E108+$G108,$E108+$F108,$E108+$G108),IF($K108="",IF($E108+$F108&gt;$E108+$G108,$E108+$F108,$E108+$G108),"XXX")&gt;=IF($E108+$F108&lt;$E108+$G108,$E108+$F108,$E108+$G108)),"",IF(OR($K108=Translation!$C$50,$K108=Translation!$D$50),"",IF(OR($K108=Translation!$C$51,$K108=Translation!$D$51),Translation!$K$5,IF($K108&gt;IF($E108+$F108&gt;$E108+$G108,$E108+$F108,$E108+$G108),$K108-IF($E108+$F108&gt;$E108+$G108,$E108+$F108,$E108+$G108),IF($K108&lt;IF($E108+$F108&lt;$E108+$G108,$E108+$F108,$E108+$G108),$K108-IF($E108+$F108&lt;$E108+$G108,$E108+$F108,$E108+$G108),"")))))</f>
        <v/>
      </c>
      <c r="Q108" s="274" t="str">
        <f>IF(AND(IF($L108="",IF($E108+$F108&gt;$E108+$G108,$E108+$F108,$E108+$G108),"XXX")&lt;=IF($E108+$F108&gt;$E108+$G108,$E108+$F108,$E108+$G108),IF($L108="",IF($E108+$F108&gt;$E108+$G108,$E108+$F108,$E108+$G108),"XXX")&gt;=IF($E108+$F108&lt;$E108+$G108,$E108+$F108,$E108+$G108)),"",IF(OR($L108=Translation!$C$50,$L108=Translation!$D$50),"",IF(OR($L108=Translation!$C$51,$L108=Translation!$D$51),Translation!$K$5,IF($L108&gt;IF($E108+$F108&gt;$E108+$G108,$E108+$F108,$E108+$G108),$L108-IF($E108+$F108&gt;$E108+$G108,$E108+$F108,$E108+$G108),IF($L108&lt;IF($E108+$F108&lt;$E108+$G108,$E108+$F108,$E108+$G108),$L108-IF($E108+$F108&lt;$E108+$G108,$E108+$F108,$E108+$G108),"")))))</f>
        <v/>
      </c>
      <c r="R108" s="274" t="str">
        <f>IF(AND(IF($M108="",IF($E108+$F108&gt;$E108+$G108,$E108+$F108,$E108+$G108),"XXX")&lt;=IF($E108+$F108&gt;$E108+$G108,$E108+$F108,$E108+$G108),IF($M108="",IF($E108+$F108&gt;$E108+$G108,$E108+$F108,$E108+$G108),"XXX")&gt;=IF($E108+$F108&lt;$E108+$G108,$E108+$F108,$E108+$G108)),"",IF(OR($M108=Translation!$C$50,$M108=Translation!$D$50),"",IF(OR($M108=Translation!$C$51,$M108=Translation!$D$51),Translation!$K$5,IF($M108&gt;IF($E108+$F108&gt;$E108+$G108,$E108+$F108,$E108+$G108),$M108-IF($E108+$F108&gt;$E108+$G108,$E108+$F108,$E108+$G108),IF($M108&lt;IF($E108+$F108&lt;$E108+$G108,$E108+$F108,$E108+$G108),$M108-IF($E108+$F108&lt;$E108+$G108,$E108+$F108,$E108+$G108),"")))))</f>
        <v/>
      </c>
      <c r="S108" s="275"/>
      <c r="T108" s="23" t="str">
        <f t="shared" si="0"/>
        <v/>
      </c>
      <c r="U108" s="24" t="str">
        <f t="shared" si="5"/>
        <v/>
      </c>
      <c r="V108" s="261"/>
      <c r="W108" s="276"/>
      <c r="X108" s="277"/>
      <c r="Y108" s="264" t="str">
        <f>IF(AND(IF($W108="",IF($E108+$F108&gt;$E108+$G108,$E108+$F108,$E108+$G108),"XXX")&lt;=IF($E108+$F108&gt;$E108+$G108,$E108+$F108,$E108+$G108),IF($W108="",IF($E108+$F108&gt;$E108+$G108,$E108+$F108,$E108+$G108),"XXX")&gt;=IF($E108+$F108&lt;$E108+$G108,$E108+$F108,$E108+$G108)),"",IF(OR($W108=Translation!$C$50,$W108=Translation!$D$50),"",IF(OR($W108=Translation!$C$51,$W108=Translation!$D$51),Translation!$K$5,IF($W108&gt;IF($E108+$F108&gt;$E108+$G108,$E108+$F108,$E108+$G108),$W108-IF($E108+$F108&gt;$E108+$G108,$E108+$F108,$E108+$G108),IF($W108&lt;IF($E108+$F108&lt;$E108+$G108,$E108+$F108,$E108+$G108),$W108-IF($E108+$F108&lt;$E108+$G108,$E108+$F108,$E108+$G108),"")))))</f>
        <v/>
      </c>
      <c r="Z108" s="265" t="str">
        <f>IF(AND(IF($X108="",IF($E108+$F108&gt;$E108+$G108,$E108+$F108,$E108+$G108),"XXX")&lt;=IF($E108+$F108&gt;$E108+$G108,$E108+$F108,$E108+$G108),IF($X108="",IF($E108+$F108&gt;$E108+$G108,$E108+$F108,$E108+$G108),"XXX")&gt;=IF($E108+$F108&lt;$E108+$G108,$E108+$F108,$E108+$G108)),"",IF(OR($X108=Translation!$C$50,$X108=Translation!$D$50),"",IF(OR($X108=Translation!$C$51,$X108=Translation!$D$51),Translation!$K$5,IF($X108&gt;IF($E108+$F108&gt;$E108+$G108,$E108+$F108,$E108+$G108),$X108-IF($E108+$F108&gt;$E108+$G108,$E108+$F108,$E108+$G108),IF($X108&lt;IF($E108+$F108&lt;$E108+$G108,$E108+$F108,$E108+$G108),$X108-IF($E108+$F108&lt;$E108+$G108,$E108+$F108,$E108+$G108),"")))))</f>
        <v/>
      </c>
      <c r="AA108" s="278" t="str">
        <f>IF(ISBLANK(Report!AI108),"",AI108)</f>
        <v/>
      </c>
      <c r="AB108" s="25" t="str">
        <f t="shared" si="4"/>
        <v/>
      </c>
      <c r="AC108" s="26" t="str">
        <f t="shared" si="2"/>
        <v/>
      </c>
      <c r="AE108" s="45"/>
      <c r="AF108" s="15">
        <v>107</v>
      </c>
      <c r="AG108" s="177" t="str">
        <f t="shared" si="3"/>
        <v/>
      </c>
      <c r="AI108" s="16"/>
      <c r="AJ108" s="189"/>
    </row>
    <row r="109" spans="1:36" s="177" customFormat="1" ht="17.399999999999999" x14ac:dyDescent="0.3">
      <c r="A109" s="190"/>
      <c r="B109" s="196"/>
      <c r="C109" s="267"/>
      <c r="D109" s="268"/>
      <c r="E109" s="269"/>
      <c r="F109" s="269"/>
      <c r="G109" s="269"/>
      <c r="H109" s="270" t="str">
        <f>IF(AND(I109&lt;&gt;"",I109&lt;&gt;"None"),VLOOKUP(I109,Translation!$N$4:$O$111,2,FALSE),"")</f>
        <v/>
      </c>
      <c r="I109" s="270"/>
      <c r="J109" s="269"/>
      <c r="K109" s="269"/>
      <c r="L109" s="269"/>
      <c r="M109" s="271"/>
      <c r="N109" s="272"/>
      <c r="O109" s="273" t="str">
        <f>IF(AND(IF($J109="",IF($E109+$F109&gt;$E109+$G109,$E109+$F109,$E109+$G109),"XXX")&lt;=IF($E109+$F109&gt;$E109+$G109,$E109+$F109,$E109+$G109),IF($J109="",IF($E109+$F109&gt;$E109+$G109,$E109+$F109,$E109+$G109),"XXX")&gt;=IF($E109+$F109&lt;$E109+$G109,$E109+$F109,$E109+$G109)),"",IF(OR($J109=Translation!$C$50,$J109=Translation!$D$50),"",IF(OR($J109=Translation!$C$51,$J109=Translation!$D$51),Translation!$K$5,IF($J109&gt;IF($E109+$F109&gt;$E109+$G109,$E109+$F109,$E109+$G109),$J109-IF($E109+$F109&gt;$E109+$G109,$E109+$F109,$E109+$G109),IF($J109&lt;IF($E109+$F109&lt;$E109+$G109,$E109+$F109,$E109+$G109),$J109-IF($E109+$F109&lt;$E109+$G109,$E109+$F109,$E109+$G109),"")))))</f>
        <v/>
      </c>
      <c r="P109" s="274" t="str">
        <f>IF(AND(IF($K109="",IF($E109+$F109&gt;$E109+$G109,$E109+$F109,$E109+$G109),"XXX")&lt;=IF($E109+$F109&gt;$E109+$G109,$E109+$F109,$E109+$G109),IF($K109="",IF($E109+$F109&gt;$E109+$G109,$E109+$F109,$E109+$G109),"XXX")&gt;=IF($E109+$F109&lt;$E109+$G109,$E109+$F109,$E109+$G109)),"",IF(OR($K109=Translation!$C$50,$K109=Translation!$D$50),"",IF(OR($K109=Translation!$C$51,$K109=Translation!$D$51),Translation!$K$5,IF($K109&gt;IF($E109+$F109&gt;$E109+$G109,$E109+$F109,$E109+$G109),$K109-IF($E109+$F109&gt;$E109+$G109,$E109+$F109,$E109+$G109),IF($K109&lt;IF($E109+$F109&lt;$E109+$G109,$E109+$F109,$E109+$G109),$K109-IF($E109+$F109&lt;$E109+$G109,$E109+$F109,$E109+$G109),"")))))</f>
        <v/>
      </c>
      <c r="Q109" s="274" t="str">
        <f>IF(AND(IF($L109="",IF($E109+$F109&gt;$E109+$G109,$E109+$F109,$E109+$G109),"XXX")&lt;=IF($E109+$F109&gt;$E109+$G109,$E109+$F109,$E109+$G109),IF($L109="",IF($E109+$F109&gt;$E109+$G109,$E109+$F109,$E109+$G109),"XXX")&gt;=IF($E109+$F109&lt;$E109+$G109,$E109+$F109,$E109+$G109)),"",IF(OR($L109=Translation!$C$50,$L109=Translation!$D$50),"",IF(OR($L109=Translation!$C$51,$L109=Translation!$D$51),Translation!$K$5,IF($L109&gt;IF($E109+$F109&gt;$E109+$G109,$E109+$F109,$E109+$G109),$L109-IF($E109+$F109&gt;$E109+$G109,$E109+$F109,$E109+$G109),IF($L109&lt;IF($E109+$F109&lt;$E109+$G109,$E109+$F109,$E109+$G109),$L109-IF($E109+$F109&lt;$E109+$G109,$E109+$F109,$E109+$G109),"")))))</f>
        <v/>
      </c>
      <c r="R109" s="274" t="str">
        <f>IF(AND(IF($M109="",IF($E109+$F109&gt;$E109+$G109,$E109+$F109,$E109+$G109),"XXX")&lt;=IF($E109+$F109&gt;$E109+$G109,$E109+$F109,$E109+$G109),IF($M109="",IF($E109+$F109&gt;$E109+$G109,$E109+$F109,$E109+$G109),"XXX")&gt;=IF($E109+$F109&lt;$E109+$G109,$E109+$F109,$E109+$G109)),"",IF(OR($M109=Translation!$C$50,$M109=Translation!$D$50),"",IF(OR($M109=Translation!$C$51,$M109=Translation!$D$51),Translation!$K$5,IF($M109&gt;IF($E109+$F109&gt;$E109+$G109,$E109+$F109,$E109+$G109),$M109-IF($E109+$F109&gt;$E109+$G109,$E109+$F109,$E109+$G109),IF($M109&lt;IF($E109+$F109&lt;$E109+$G109,$E109+$F109,$E109+$G109),$M109-IF($E109+$F109&lt;$E109+$G109,$E109+$F109,$E109+$G109),"")))))</f>
        <v/>
      </c>
      <c r="S109" s="275"/>
      <c r="T109" s="23" t="str">
        <f t="shared" si="0"/>
        <v/>
      </c>
      <c r="U109" s="24" t="str">
        <f t="shared" si="5"/>
        <v/>
      </c>
      <c r="V109" s="261"/>
      <c r="W109" s="276"/>
      <c r="X109" s="277"/>
      <c r="Y109" s="264" t="str">
        <f>IF(AND(IF($W109="",IF($E109+$F109&gt;$E109+$G109,$E109+$F109,$E109+$G109),"XXX")&lt;=IF($E109+$F109&gt;$E109+$G109,$E109+$F109,$E109+$G109),IF($W109="",IF($E109+$F109&gt;$E109+$G109,$E109+$F109,$E109+$G109),"XXX")&gt;=IF($E109+$F109&lt;$E109+$G109,$E109+$F109,$E109+$G109)),"",IF(OR($W109=Translation!$C$50,$W109=Translation!$D$50),"",IF(OR($W109=Translation!$C$51,$W109=Translation!$D$51),Translation!$K$5,IF($W109&gt;IF($E109+$F109&gt;$E109+$G109,$E109+$F109,$E109+$G109),$W109-IF($E109+$F109&gt;$E109+$G109,$E109+$F109,$E109+$G109),IF($W109&lt;IF($E109+$F109&lt;$E109+$G109,$E109+$F109,$E109+$G109),$W109-IF($E109+$F109&lt;$E109+$G109,$E109+$F109,$E109+$G109),"")))))</f>
        <v/>
      </c>
      <c r="Z109" s="265" t="str">
        <f>IF(AND(IF($X109="",IF($E109+$F109&gt;$E109+$G109,$E109+$F109,$E109+$G109),"XXX")&lt;=IF($E109+$F109&gt;$E109+$G109,$E109+$F109,$E109+$G109),IF($X109="",IF($E109+$F109&gt;$E109+$G109,$E109+$F109,$E109+$G109),"XXX")&gt;=IF($E109+$F109&lt;$E109+$G109,$E109+$F109,$E109+$G109)),"",IF(OR($X109=Translation!$C$50,$X109=Translation!$D$50),"",IF(OR($X109=Translation!$C$51,$X109=Translation!$D$51),Translation!$K$5,IF($X109&gt;IF($E109+$F109&gt;$E109+$G109,$E109+$F109,$E109+$G109),$X109-IF($E109+$F109&gt;$E109+$G109,$E109+$F109,$E109+$G109),IF($X109&lt;IF($E109+$F109&lt;$E109+$G109,$E109+$F109,$E109+$G109),$X109-IF($E109+$F109&lt;$E109+$G109,$E109+$F109,$E109+$G109),"")))))</f>
        <v/>
      </c>
      <c r="AA109" s="278" t="str">
        <f>IF(ISBLANK(Report!AI109),"",AI109)</f>
        <v/>
      </c>
      <c r="AB109" s="25" t="str">
        <f t="shared" si="4"/>
        <v/>
      </c>
      <c r="AC109" s="26" t="str">
        <f t="shared" si="2"/>
        <v/>
      </c>
      <c r="AE109" s="45"/>
      <c r="AF109" s="177">
        <v>108</v>
      </c>
      <c r="AG109" s="177" t="str">
        <f t="shared" si="3"/>
        <v/>
      </c>
      <c r="AI109" s="16"/>
      <c r="AJ109" s="189"/>
    </row>
    <row r="110" spans="1:36" s="177" customFormat="1" ht="17.399999999999999" x14ac:dyDescent="0.3">
      <c r="A110" s="190"/>
      <c r="B110" s="196"/>
      <c r="C110" s="267"/>
      <c r="D110" s="268"/>
      <c r="E110" s="269"/>
      <c r="F110" s="269"/>
      <c r="G110" s="269"/>
      <c r="H110" s="270" t="str">
        <f>IF(AND(I110&lt;&gt;"",I110&lt;&gt;"None"),VLOOKUP(I110,Translation!$N$4:$O$111,2,FALSE),"")</f>
        <v/>
      </c>
      <c r="I110" s="270"/>
      <c r="J110" s="269"/>
      <c r="K110" s="269"/>
      <c r="L110" s="269"/>
      <c r="M110" s="271"/>
      <c r="N110" s="272"/>
      <c r="O110" s="273" t="str">
        <f>IF(AND(IF($J110="",IF($E110+$F110&gt;$E110+$G110,$E110+$F110,$E110+$G110),"XXX")&lt;=IF($E110+$F110&gt;$E110+$G110,$E110+$F110,$E110+$G110),IF($J110="",IF($E110+$F110&gt;$E110+$G110,$E110+$F110,$E110+$G110),"XXX")&gt;=IF($E110+$F110&lt;$E110+$G110,$E110+$F110,$E110+$G110)),"",IF(OR($J110=Translation!$C$50,$J110=Translation!$D$50),"",IF(OR($J110=Translation!$C$51,$J110=Translation!$D$51),Translation!$K$5,IF($J110&gt;IF($E110+$F110&gt;$E110+$G110,$E110+$F110,$E110+$G110),$J110-IF($E110+$F110&gt;$E110+$G110,$E110+$F110,$E110+$G110),IF($J110&lt;IF($E110+$F110&lt;$E110+$G110,$E110+$F110,$E110+$G110),$J110-IF($E110+$F110&lt;$E110+$G110,$E110+$F110,$E110+$G110),"")))))</f>
        <v/>
      </c>
      <c r="P110" s="274" t="str">
        <f>IF(AND(IF($K110="",IF($E110+$F110&gt;$E110+$G110,$E110+$F110,$E110+$G110),"XXX")&lt;=IF($E110+$F110&gt;$E110+$G110,$E110+$F110,$E110+$G110),IF($K110="",IF($E110+$F110&gt;$E110+$G110,$E110+$F110,$E110+$G110),"XXX")&gt;=IF($E110+$F110&lt;$E110+$G110,$E110+$F110,$E110+$G110)),"",IF(OR($K110=Translation!$C$50,$K110=Translation!$D$50),"",IF(OR($K110=Translation!$C$51,$K110=Translation!$D$51),Translation!$K$5,IF($K110&gt;IF($E110+$F110&gt;$E110+$G110,$E110+$F110,$E110+$G110),$K110-IF($E110+$F110&gt;$E110+$G110,$E110+$F110,$E110+$G110),IF($K110&lt;IF($E110+$F110&lt;$E110+$G110,$E110+$F110,$E110+$G110),$K110-IF($E110+$F110&lt;$E110+$G110,$E110+$F110,$E110+$G110),"")))))</f>
        <v/>
      </c>
      <c r="Q110" s="274" t="str">
        <f>IF(AND(IF($L110="",IF($E110+$F110&gt;$E110+$G110,$E110+$F110,$E110+$G110),"XXX")&lt;=IF($E110+$F110&gt;$E110+$G110,$E110+$F110,$E110+$G110),IF($L110="",IF($E110+$F110&gt;$E110+$G110,$E110+$F110,$E110+$G110),"XXX")&gt;=IF($E110+$F110&lt;$E110+$G110,$E110+$F110,$E110+$G110)),"",IF(OR($L110=Translation!$C$50,$L110=Translation!$D$50),"",IF(OR($L110=Translation!$C$51,$L110=Translation!$D$51),Translation!$K$5,IF($L110&gt;IF($E110+$F110&gt;$E110+$G110,$E110+$F110,$E110+$G110),$L110-IF($E110+$F110&gt;$E110+$G110,$E110+$F110,$E110+$G110),IF($L110&lt;IF($E110+$F110&lt;$E110+$G110,$E110+$F110,$E110+$G110),$L110-IF($E110+$F110&lt;$E110+$G110,$E110+$F110,$E110+$G110),"")))))</f>
        <v/>
      </c>
      <c r="R110" s="274" t="str">
        <f>IF(AND(IF($M110="",IF($E110+$F110&gt;$E110+$G110,$E110+$F110,$E110+$G110),"XXX")&lt;=IF($E110+$F110&gt;$E110+$G110,$E110+$F110,$E110+$G110),IF($M110="",IF($E110+$F110&gt;$E110+$G110,$E110+$F110,$E110+$G110),"XXX")&gt;=IF($E110+$F110&lt;$E110+$G110,$E110+$F110,$E110+$G110)),"",IF(OR($M110=Translation!$C$50,$M110=Translation!$D$50),"",IF(OR($M110=Translation!$C$51,$M110=Translation!$D$51),Translation!$K$5,IF($M110&gt;IF($E110+$F110&gt;$E110+$G110,$E110+$F110,$E110+$G110),$M110-IF($E110+$F110&gt;$E110+$G110,$E110+$F110,$E110+$G110),IF($M110&lt;IF($E110+$F110&lt;$E110+$G110,$E110+$F110,$E110+$G110),$M110-IF($E110+$F110&lt;$E110+$G110,$E110+$F110,$E110+$G110),"")))))</f>
        <v/>
      </c>
      <c r="S110" s="275"/>
      <c r="T110" s="23" t="str">
        <f t="shared" si="0"/>
        <v/>
      </c>
      <c r="U110" s="24" t="str">
        <f t="shared" si="5"/>
        <v/>
      </c>
      <c r="V110" s="261"/>
      <c r="W110" s="276"/>
      <c r="X110" s="277"/>
      <c r="Y110" s="264" t="str">
        <f>IF(AND(IF($W110="",IF($E110+$F110&gt;$E110+$G110,$E110+$F110,$E110+$G110),"XXX")&lt;=IF($E110+$F110&gt;$E110+$G110,$E110+$F110,$E110+$G110),IF($W110="",IF($E110+$F110&gt;$E110+$G110,$E110+$F110,$E110+$G110),"XXX")&gt;=IF($E110+$F110&lt;$E110+$G110,$E110+$F110,$E110+$G110)),"",IF(OR($W110=Translation!$C$50,$W110=Translation!$D$50),"",IF(OR($W110=Translation!$C$51,$W110=Translation!$D$51),Translation!$K$5,IF($W110&gt;IF($E110+$F110&gt;$E110+$G110,$E110+$F110,$E110+$G110),$W110-IF($E110+$F110&gt;$E110+$G110,$E110+$F110,$E110+$G110),IF($W110&lt;IF($E110+$F110&lt;$E110+$G110,$E110+$F110,$E110+$G110),$W110-IF($E110+$F110&lt;$E110+$G110,$E110+$F110,$E110+$G110),"")))))</f>
        <v/>
      </c>
      <c r="Z110" s="265" t="str">
        <f>IF(AND(IF($X110="",IF($E110+$F110&gt;$E110+$G110,$E110+$F110,$E110+$G110),"XXX")&lt;=IF($E110+$F110&gt;$E110+$G110,$E110+$F110,$E110+$G110),IF($X110="",IF($E110+$F110&gt;$E110+$G110,$E110+$F110,$E110+$G110),"XXX")&gt;=IF($E110+$F110&lt;$E110+$G110,$E110+$F110,$E110+$G110)),"",IF(OR($X110=Translation!$C$50,$X110=Translation!$D$50),"",IF(OR($X110=Translation!$C$51,$X110=Translation!$D$51),Translation!$K$5,IF($X110&gt;IF($E110+$F110&gt;$E110+$G110,$E110+$F110,$E110+$G110),$X110-IF($E110+$F110&gt;$E110+$G110,$E110+$F110,$E110+$G110),IF($X110&lt;IF($E110+$F110&lt;$E110+$G110,$E110+$F110,$E110+$G110),$X110-IF($E110+$F110&lt;$E110+$G110,$E110+$F110,$E110+$G110),"")))))</f>
        <v/>
      </c>
      <c r="AA110" s="278" t="str">
        <f>IF(ISBLANK(Report!AI110),"",AI110)</f>
        <v/>
      </c>
      <c r="AB110" s="25" t="str">
        <f t="shared" si="4"/>
        <v/>
      </c>
      <c r="AC110" s="26" t="str">
        <f t="shared" si="2"/>
        <v/>
      </c>
      <c r="AE110" s="45"/>
      <c r="AF110" s="15">
        <v>109</v>
      </c>
      <c r="AG110" s="177" t="str">
        <f t="shared" si="3"/>
        <v/>
      </c>
      <c r="AI110" s="16"/>
      <c r="AJ110" s="189"/>
    </row>
    <row r="111" spans="1:36" s="177" customFormat="1" ht="17.399999999999999" x14ac:dyDescent="0.3">
      <c r="A111" s="190"/>
      <c r="B111" s="196"/>
      <c r="C111" s="267"/>
      <c r="D111" s="268"/>
      <c r="E111" s="269"/>
      <c r="F111" s="269"/>
      <c r="G111" s="269"/>
      <c r="H111" s="270" t="str">
        <f>IF(AND(I111&lt;&gt;"",I111&lt;&gt;"None"),VLOOKUP(I111,Translation!$N$4:$O$111,2,FALSE),"")</f>
        <v/>
      </c>
      <c r="I111" s="270"/>
      <c r="J111" s="269"/>
      <c r="K111" s="269"/>
      <c r="L111" s="269"/>
      <c r="M111" s="271"/>
      <c r="N111" s="272"/>
      <c r="O111" s="273" t="str">
        <f>IF(AND(IF($J111="",IF($E111+$F111&gt;$E111+$G111,$E111+$F111,$E111+$G111),"XXX")&lt;=IF($E111+$F111&gt;$E111+$G111,$E111+$F111,$E111+$G111),IF($J111="",IF($E111+$F111&gt;$E111+$G111,$E111+$F111,$E111+$G111),"XXX")&gt;=IF($E111+$F111&lt;$E111+$G111,$E111+$F111,$E111+$G111)),"",IF(OR($J111=Translation!$C$50,$J111=Translation!$D$50),"",IF(OR($J111=Translation!$C$51,$J111=Translation!$D$51),Translation!$K$5,IF($J111&gt;IF($E111+$F111&gt;$E111+$G111,$E111+$F111,$E111+$G111),$J111-IF($E111+$F111&gt;$E111+$G111,$E111+$F111,$E111+$G111),IF($J111&lt;IF($E111+$F111&lt;$E111+$G111,$E111+$F111,$E111+$G111),$J111-IF($E111+$F111&lt;$E111+$G111,$E111+$F111,$E111+$G111),"")))))</f>
        <v/>
      </c>
      <c r="P111" s="274" t="str">
        <f>IF(AND(IF($K111="",IF($E111+$F111&gt;$E111+$G111,$E111+$F111,$E111+$G111),"XXX")&lt;=IF($E111+$F111&gt;$E111+$G111,$E111+$F111,$E111+$G111),IF($K111="",IF($E111+$F111&gt;$E111+$G111,$E111+$F111,$E111+$G111),"XXX")&gt;=IF($E111+$F111&lt;$E111+$G111,$E111+$F111,$E111+$G111)),"",IF(OR($K111=Translation!$C$50,$K111=Translation!$D$50),"",IF(OR($K111=Translation!$C$51,$K111=Translation!$D$51),Translation!$K$5,IF($K111&gt;IF($E111+$F111&gt;$E111+$G111,$E111+$F111,$E111+$G111),$K111-IF($E111+$F111&gt;$E111+$G111,$E111+$F111,$E111+$G111),IF($K111&lt;IF($E111+$F111&lt;$E111+$G111,$E111+$F111,$E111+$G111),$K111-IF($E111+$F111&lt;$E111+$G111,$E111+$F111,$E111+$G111),"")))))</f>
        <v/>
      </c>
      <c r="Q111" s="274" t="str">
        <f>IF(AND(IF($L111="",IF($E111+$F111&gt;$E111+$G111,$E111+$F111,$E111+$G111),"XXX")&lt;=IF($E111+$F111&gt;$E111+$G111,$E111+$F111,$E111+$G111),IF($L111="",IF($E111+$F111&gt;$E111+$G111,$E111+$F111,$E111+$G111),"XXX")&gt;=IF($E111+$F111&lt;$E111+$G111,$E111+$F111,$E111+$G111)),"",IF(OR($L111=Translation!$C$50,$L111=Translation!$D$50),"",IF(OR($L111=Translation!$C$51,$L111=Translation!$D$51),Translation!$K$5,IF($L111&gt;IF($E111+$F111&gt;$E111+$G111,$E111+$F111,$E111+$G111),$L111-IF($E111+$F111&gt;$E111+$G111,$E111+$F111,$E111+$G111),IF($L111&lt;IF($E111+$F111&lt;$E111+$G111,$E111+$F111,$E111+$G111),$L111-IF($E111+$F111&lt;$E111+$G111,$E111+$F111,$E111+$G111),"")))))</f>
        <v/>
      </c>
      <c r="R111" s="274" t="str">
        <f>IF(AND(IF($M111="",IF($E111+$F111&gt;$E111+$G111,$E111+$F111,$E111+$G111),"XXX")&lt;=IF($E111+$F111&gt;$E111+$G111,$E111+$F111,$E111+$G111),IF($M111="",IF($E111+$F111&gt;$E111+$G111,$E111+$F111,$E111+$G111),"XXX")&gt;=IF($E111+$F111&lt;$E111+$G111,$E111+$F111,$E111+$G111)),"",IF(OR($M111=Translation!$C$50,$M111=Translation!$D$50),"",IF(OR($M111=Translation!$C$51,$M111=Translation!$D$51),Translation!$K$5,IF($M111&gt;IF($E111+$F111&gt;$E111+$G111,$E111+$F111,$E111+$G111),$M111-IF($E111+$F111&gt;$E111+$G111,$E111+$F111,$E111+$G111),IF($M111&lt;IF($E111+$F111&lt;$E111+$G111,$E111+$F111,$E111+$G111),$M111-IF($E111+$F111&lt;$E111+$G111,$E111+$F111,$E111+$G111),"")))))</f>
        <v/>
      </c>
      <c r="S111" s="275"/>
      <c r="T111" s="23" t="str">
        <f t="shared" si="0"/>
        <v/>
      </c>
      <c r="U111" s="24" t="str">
        <f t="shared" si="5"/>
        <v/>
      </c>
      <c r="V111" s="261"/>
      <c r="W111" s="276"/>
      <c r="X111" s="277"/>
      <c r="Y111" s="264" t="str">
        <f>IF(AND(IF($W111="",IF($E111+$F111&gt;$E111+$G111,$E111+$F111,$E111+$G111),"XXX")&lt;=IF($E111+$F111&gt;$E111+$G111,$E111+$F111,$E111+$G111),IF($W111="",IF($E111+$F111&gt;$E111+$G111,$E111+$F111,$E111+$G111),"XXX")&gt;=IF($E111+$F111&lt;$E111+$G111,$E111+$F111,$E111+$G111)),"",IF(OR($W111=Translation!$C$50,$W111=Translation!$D$50),"",IF(OR($W111=Translation!$C$51,$W111=Translation!$D$51),Translation!$K$5,IF($W111&gt;IF($E111+$F111&gt;$E111+$G111,$E111+$F111,$E111+$G111),$W111-IF($E111+$F111&gt;$E111+$G111,$E111+$F111,$E111+$G111),IF($W111&lt;IF($E111+$F111&lt;$E111+$G111,$E111+$F111,$E111+$G111),$W111-IF($E111+$F111&lt;$E111+$G111,$E111+$F111,$E111+$G111),"")))))</f>
        <v/>
      </c>
      <c r="Z111" s="265" t="str">
        <f>IF(AND(IF($X111="",IF($E111+$F111&gt;$E111+$G111,$E111+$F111,$E111+$G111),"XXX")&lt;=IF($E111+$F111&gt;$E111+$G111,$E111+$F111,$E111+$G111),IF($X111="",IF($E111+$F111&gt;$E111+$G111,$E111+$F111,$E111+$G111),"XXX")&gt;=IF($E111+$F111&lt;$E111+$G111,$E111+$F111,$E111+$G111)),"",IF(OR($X111=Translation!$C$50,$X111=Translation!$D$50),"",IF(OR($X111=Translation!$C$51,$X111=Translation!$D$51),Translation!$K$5,IF($X111&gt;IF($E111+$F111&gt;$E111+$G111,$E111+$F111,$E111+$G111),$X111-IF($E111+$F111&gt;$E111+$G111,$E111+$F111,$E111+$G111),IF($X111&lt;IF($E111+$F111&lt;$E111+$G111,$E111+$F111,$E111+$G111),$X111-IF($E111+$F111&lt;$E111+$G111,$E111+$F111,$E111+$G111),"")))))</f>
        <v/>
      </c>
      <c r="AA111" s="278" t="str">
        <f>IF(ISBLANK(Report!AI111),"",AI111)</f>
        <v/>
      </c>
      <c r="AB111" s="25" t="str">
        <f t="shared" si="4"/>
        <v/>
      </c>
      <c r="AC111" s="26" t="str">
        <f t="shared" si="2"/>
        <v/>
      </c>
      <c r="AE111" s="45"/>
      <c r="AF111" s="177">
        <v>110</v>
      </c>
      <c r="AG111" s="177" t="str">
        <f t="shared" si="3"/>
        <v/>
      </c>
      <c r="AI111" s="16"/>
      <c r="AJ111" s="189"/>
    </row>
    <row r="112" spans="1:36" s="177" customFormat="1" ht="17.399999999999999" x14ac:dyDescent="0.3">
      <c r="A112" s="190"/>
      <c r="B112" s="196"/>
      <c r="C112" s="267"/>
      <c r="D112" s="268"/>
      <c r="E112" s="269"/>
      <c r="F112" s="269"/>
      <c r="G112" s="269"/>
      <c r="H112" s="270" t="str">
        <f>IF(AND(I112&lt;&gt;"",I112&lt;&gt;"None"),VLOOKUP(I112,Translation!$N$4:$O$111,2,FALSE),"")</f>
        <v/>
      </c>
      <c r="I112" s="270"/>
      <c r="J112" s="269"/>
      <c r="K112" s="269"/>
      <c r="L112" s="269"/>
      <c r="M112" s="271"/>
      <c r="N112" s="272"/>
      <c r="O112" s="273" t="str">
        <f>IF(AND(IF($J112="",IF($E112+$F112&gt;$E112+$G112,$E112+$F112,$E112+$G112),"XXX")&lt;=IF($E112+$F112&gt;$E112+$G112,$E112+$F112,$E112+$G112),IF($J112="",IF($E112+$F112&gt;$E112+$G112,$E112+$F112,$E112+$G112),"XXX")&gt;=IF($E112+$F112&lt;$E112+$G112,$E112+$F112,$E112+$G112)),"",IF(OR($J112=Translation!$C$50,$J112=Translation!$D$50),"",IF(OR($J112=Translation!$C$51,$J112=Translation!$D$51),Translation!$K$5,IF($J112&gt;IF($E112+$F112&gt;$E112+$G112,$E112+$F112,$E112+$G112),$J112-IF($E112+$F112&gt;$E112+$G112,$E112+$F112,$E112+$G112),IF($J112&lt;IF($E112+$F112&lt;$E112+$G112,$E112+$F112,$E112+$G112),$J112-IF($E112+$F112&lt;$E112+$G112,$E112+$F112,$E112+$G112),"")))))</f>
        <v/>
      </c>
      <c r="P112" s="274" t="str">
        <f>IF(AND(IF($K112="",IF($E112+$F112&gt;$E112+$G112,$E112+$F112,$E112+$G112),"XXX")&lt;=IF($E112+$F112&gt;$E112+$G112,$E112+$F112,$E112+$G112),IF($K112="",IF($E112+$F112&gt;$E112+$G112,$E112+$F112,$E112+$G112),"XXX")&gt;=IF($E112+$F112&lt;$E112+$G112,$E112+$F112,$E112+$G112)),"",IF(OR($K112=Translation!$C$50,$K112=Translation!$D$50),"",IF(OR($K112=Translation!$C$51,$K112=Translation!$D$51),Translation!$K$5,IF($K112&gt;IF($E112+$F112&gt;$E112+$G112,$E112+$F112,$E112+$G112),$K112-IF($E112+$F112&gt;$E112+$G112,$E112+$F112,$E112+$G112),IF($K112&lt;IF($E112+$F112&lt;$E112+$G112,$E112+$F112,$E112+$G112),$K112-IF($E112+$F112&lt;$E112+$G112,$E112+$F112,$E112+$G112),"")))))</f>
        <v/>
      </c>
      <c r="Q112" s="274" t="str">
        <f>IF(AND(IF($L112="",IF($E112+$F112&gt;$E112+$G112,$E112+$F112,$E112+$G112),"XXX")&lt;=IF($E112+$F112&gt;$E112+$G112,$E112+$F112,$E112+$G112),IF($L112="",IF($E112+$F112&gt;$E112+$G112,$E112+$F112,$E112+$G112),"XXX")&gt;=IF($E112+$F112&lt;$E112+$G112,$E112+$F112,$E112+$G112)),"",IF(OR($L112=Translation!$C$50,$L112=Translation!$D$50),"",IF(OR($L112=Translation!$C$51,$L112=Translation!$D$51),Translation!$K$5,IF($L112&gt;IF($E112+$F112&gt;$E112+$G112,$E112+$F112,$E112+$G112),$L112-IF($E112+$F112&gt;$E112+$G112,$E112+$F112,$E112+$G112),IF($L112&lt;IF($E112+$F112&lt;$E112+$G112,$E112+$F112,$E112+$G112),$L112-IF($E112+$F112&lt;$E112+$G112,$E112+$F112,$E112+$G112),"")))))</f>
        <v/>
      </c>
      <c r="R112" s="274" t="str">
        <f>IF(AND(IF($M112="",IF($E112+$F112&gt;$E112+$G112,$E112+$F112,$E112+$G112),"XXX")&lt;=IF($E112+$F112&gt;$E112+$G112,$E112+$F112,$E112+$G112),IF($M112="",IF($E112+$F112&gt;$E112+$G112,$E112+$F112,$E112+$G112),"XXX")&gt;=IF($E112+$F112&lt;$E112+$G112,$E112+$F112,$E112+$G112)),"",IF(OR($M112=Translation!$C$50,$M112=Translation!$D$50),"",IF(OR($M112=Translation!$C$51,$M112=Translation!$D$51),Translation!$K$5,IF($M112&gt;IF($E112+$F112&gt;$E112+$G112,$E112+$F112,$E112+$G112),$M112-IF($E112+$F112&gt;$E112+$G112,$E112+$F112,$E112+$G112),IF($M112&lt;IF($E112+$F112&lt;$E112+$G112,$E112+$F112,$E112+$G112),$M112-IF($E112+$F112&lt;$E112+$G112,$E112+$F112,$E112+$G112),"")))))</f>
        <v/>
      </c>
      <c r="S112" s="275"/>
      <c r="T112" s="23" t="str">
        <f t="shared" ref="T112:T175" si="6">IF(AND($J112="",$K112="",$L112="",$M112=""),"",IF(AND($O112="",$P112="",$Q112="",$R112=""),"X",""))</f>
        <v/>
      </c>
      <c r="U112" s="24" t="str">
        <f t="shared" si="5"/>
        <v/>
      </c>
      <c r="V112" s="261"/>
      <c r="W112" s="276"/>
      <c r="X112" s="277"/>
      <c r="Y112" s="264" t="str">
        <f>IF(AND(IF($W112="",IF($E112+$F112&gt;$E112+$G112,$E112+$F112,$E112+$G112),"XXX")&lt;=IF($E112+$F112&gt;$E112+$G112,$E112+$F112,$E112+$G112),IF($W112="",IF($E112+$F112&gt;$E112+$G112,$E112+$F112,$E112+$G112),"XXX")&gt;=IF($E112+$F112&lt;$E112+$G112,$E112+$F112,$E112+$G112)),"",IF(OR($W112=Translation!$C$50,$W112=Translation!$D$50),"",IF(OR($W112=Translation!$C$51,$W112=Translation!$D$51),Translation!$K$5,IF($W112&gt;IF($E112+$F112&gt;$E112+$G112,$E112+$F112,$E112+$G112),$W112-IF($E112+$F112&gt;$E112+$G112,$E112+$F112,$E112+$G112),IF($W112&lt;IF($E112+$F112&lt;$E112+$G112,$E112+$F112,$E112+$G112),$W112-IF($E112+$F112&lt;$E112+$G112,$E112+$F112,$E112+$G112),"")))))</f>
        <v/>
      </c>
      <c r="Z112" s="265" t="str">
        <f>IF(AND(IF($X112="",IF($E112+$F112&gt;$E112+$G112,$E112+$F112,$E112+$G112),"XXX")&lt;=IF($E112+$F112&gt;$E112+$G112,$E112+$F112,$E112+$G112),IF($X112="",IF($E112+$F112&gt;$E112+$G112,$E112+$F112,$E112+$G112),"XXX")&gt;=IF($E112+$F112&lt;$E112+$G112,$E112+$F112,$E112+$G112)),"",IF(OR($X112=Translation!$C$50,$X112=Translation!$D$50),"",IF(OR($X112=Translation!$C$51,$X112=Translation!$D$51),Translation!$K$5,IF($X112&gt;IF($E112+$F112&gt;$E112+$G112,$E112+$F112,$E112+$G112),$X112-IF($E112+$F112&gt;$E112+$G112,$E112+$F112,$E112+$G112),IF($X112&lt;IF($E112+$F112&lt;$E112+$G112,$E112+$F112,$E112+$G112),$X112-IF($E112+$F112&lt;$E112+$G112,$E112+$F112,$E112+$G112),"")))))</f>
        <v/>
      </c>
      <c r="AA112" s="278" t="str">
        <f>IF(ISBLANK(Report!AI112),"",AI112)</f>
        <v/>
      </c>
      <c r="AB112" s="25" t="str">
        <f t="shared" si="4"/>
        <v/>
      </c>
      <c r="AC112" s="26" t="str">
        <f t="shared" si="2"/>
        <v/>
      </c>
      <c r="AE112" s="45"/>
      <c r="AF112" s="15">
        <v>111</v>
      </c>
      <c r="AG112" s="177" t="str">
        <f t="shared" ref="AG112:AG175" si="7">IF(ISBLANK($B112)=TRUE,"",$AF112)</f>
        <v/>
      </c>
      <c r="AI112" s="16"/>
      <c r="AJ112" s="189"/>
    </row>
    <row r="113" spans="1:36" s="177" customFormat="1" ht="17.399999999999999" x14ac:dyDescent="0.3">
      <c r="A113" s="190"/>
      <c r="B113" s="196"/>
      <c r="C113" s="267"/>
      <c r="D113" s="268"/>
      <c r="E113" s="269"/>
      <c r="F113" s="269"/>
      <c r="G113" s="269"/>
      <c r="H113" s="270" t="str">
        <f>IF(AND(I113&lt;&gt;"",I113&lt;&gt;"None"),VLOOKUP(I113,Translation!$N$4:$O$111,2,FALSE),"")</f>
        <v/>
      </c>
      <c r="I113" s="270"/>
      <c r="J113" s="269"/>
      <c r="K113" s="269"/>
      <c r="L113" s="269"/>
      <c r="M113" s="271"/>
      <c r="N113" s="272"/>
      <c r="O113" s="273" t="str">
        <f>IF(AND(IF($J113="",IF($E113+$F113&gt;$E113+$G113,$E113+$F113,$E113+$G113),"XXX")&lt;=IF($E113+$F113&gt;$E113+$G113,$E113+$F113,$E113+$G113),IF($J113="",IF($E113+$F113&gt;$E113+$G113,$E113+$F113,$E113+$G113),"XXX")&gt;=IF($E113+$F113&lt;$E113+$G113,$E113+$F113,$E113+$G113)),"",IF(OR($J113=Translation!$C$50,$J113=Translation!$D$50),"",IF(OR($J113=Translation!$C$51,$J113=Translation!$D$51),Translation!$K$5,IF($J113&gt;IF($E113+$F113&gt;$E113+$G113,$E113+$F113,$E113+$G113),$J113-IF($E113+$F113&gt;$E113+$G113,$E113+$F113,$E113+$G113),IF($J113&lt;IF($E113+$F113&lt;$E113+$G113,$E113+$F113,$E113+$G113),$J113-IF($E113+$F113&lt;$E113+$G113,$E113+$F113,$E113+$G113),"")))))</f>
        <v/>
      </c>
      <c r="P113" s="274" t="str">
        <f>IF(AND(IF($K113="",IF($E113+$F113&gt;$E113+$G113,$E113+$F113,$E113+$G113),"XXX")&lt;=IF($E113+$F113&gt;$E113+$G113,$E113+$F113,$E113+$G113),IF($K113="",IF($E113+$F113&gt;$E113+$G113,$E113+$F113,$E113+$G113),"XXX")&gt;=IF($E113+$F113&lt;$E113+$G113,$E113+$F113,$E113+$G113)),"",IF(OR($K113=Translation!$C$50,$K113=Translation!$D$50),"",IF(OR($K113=Translation!$C$51,$K113=Translation!$D$51),Translation!$K$5,IF($K113&gt;IF($E113+$F113&gt;$E113+$G113,$E113+$F113,$E113+$G113),$K113-IF($E113+$F113&gt;$E113+$G113,$E113+$F113,$E113+$G113),IF($K113&lt;IF($E113+$F113&lt;$E113+$G113,$E113+$F113,$E113+$G113),$K113-IF($E113+$F113&lt;$E113+$G113,$E113+$F113,$E113+$G113),"")))))</f>
        <v/>
      </c>
      <c r="Q113" s="274" t="str">
        <f>IF(AND(IF($L113="",IF($E113+$F113&gt;$E113+$G113,$E113+$F113,$E113+$G113),"XXX")&lt;=IF($E113+$F113&gt;$E113+$G113,$E113+$F113,$E113+$G113),IF($L113="",IF($E113+$F113&gt;$E113+$G113,$E113+$F113,$E113+$G113),"XXX")&gt;=IF($E113+$F113&lt;$E113+$G113,$E113+$F113,$E113+$G113)),"",IF(OR($L113=Translation!$C$50,$L113=Translation!$D$50),"",IF(OR($L113=Translation!$C$51,$L113=Translation!$D$51),Translation!$K$5,IF($L113&gt;IF($E113+$F113&gt;$E113+$G113,$E113+$F113,$E113+$G113),$L113-IF($E113+$F113&gt;$E113+$G113,$E113+$F113,$E113+$G113),IF($L113&lt;IF($E113+$F113&lt;$E113+$G113,$E113+$F113,$E113+$G113),$L113-IF($E113+$F113&lt;$E113+$G113,$E113+$F113,$E113+$G113),"")))))</f>
        <v/>
      </c>
      <c r="R113" s="274"/>
      <c r="S113" s="275"/>
      <c r="T113" s="23" t="str">
        <f t="shared" si="6"/>
        <v/>
      </c>
      <c r="U113" s="24" t="str">
        <f t="shared" si="5"/>
        <v/>
      </c>
      <c r="V113" s="261"/>
      <c r="W113" s="276"/>
      <c r="X113" s="277"/>
      <c r="Y113" s="264" t="str">
        <f>IF(AND(IF($W113="",IF($E113+$F113&gt;$E113+$G113,$E113+$F113,$E113+$G113),"XXX")&lt;=IF($E113+$F113&gt;$E113+$G113,$E113+$F113,$E113+$G113),IF($W113="",IF($E113+$F113&gt;$E113+$G113,$E113+$F113,$E113+$G113),"XXX")&gt;=IF($E113+$F113&lt;$E113+$G113,$E113+$F113,$E113+$G113)),"",IF(OR($W113=Translation!$C$50,$W113=Translation!$D$50),"",IF(OR($W113=Translation!$C$51,$W113=Translation!$D$51),Translation!$K$5,IF($W113&gt;IF($E113+$F113&gt;$E113+$G113,$E113+$F113,$E113+$G113),$W113-IF($E113+$F113&gt;$E113+$G113,$E113+$F113,$E113+$G113),IF($W113&lt;IF($E113+$F113&lt;$E113+$G113,$E113+$F113,$E113+$G113),$W113-IF($E113+$F113&lt;$E113+$G113,$E113+$F113,$E113+$G113),"")))))</f>
        <v/>
      </c>
      <c r="Z113" s="265" t="str">
        <f>IF(AND(IF($X113="",IF($E113+$F113&gt;$E113+$G113,$E113+$F113,$E113+$G113),"XXX")&lt;=IF($E113+$F113&gt;$E113+$G113,$E113+$F113,$E113+$G113),IF($X113="",IF($E113+$F113&gt;$E113+$G113,$E113+$F113,$E113+$G113),"XXX")&gt;=IF($E113+$F113&lt;$E113+$G113,$E113+$F113,$E113+$G113)),"",IF(OR($X113=Translation!$C$50,$X113=Translation!$D$50),"",IF(OR($X113=Translation!$C$51,$X113=Translation!$D$51),Translation!$K$5,IF($X113&gt;IF($E113+$F113&gt;$E113+$G113,$E113+$F113,$E113+$G113),$X113-IF($E113+$F113&gt;$E113+$G113,$E113+$F113,$E113+$G113),IF($X113&lt;IF($E113+$F113&lt;$E113+$G113,$E113+$F113,$E113+$G113),$X113-IF($E113+$F113&lt;$E113+$G113,$E113+$F113,$E113+$G113),"")))))</f>
        <v/>
      </c>
      <c r="AA113" s="278" t="str">
        <f>IF(ISBLANK(Report!AI113),"",AI113)</f>
        <v/>
      </c>
      <c r="AB113" s="25" t="str">
        <f t="shared" si="4"/>
        <v/>
      </c>
      <c r="AC113" s="26" t="str">
        <f t="shared" si="2"/>
        <v/>
      </c>
      <c r="AE113" s="45"/>
      <c r="AF113" s="177">
        <v>112</v>
      </c>
      <c r="AG113" s="177" t="str">
        <f t="shared" si="7"/>
        <v/>
      </c>
      <c r="AI113" s="16"/>
      <c r="AJ113" s="189"/>
    </row>
    <row r="114" spans="1:36" s="177" customFormat="1" ht="17.399999999999999" x14ac:dyDescent="0.3">
      <c r="A114" s="190"/>
      <c r="B114" s="196"/>
      <c r="C114" s="267"/>
      <c r="D114" s="268"/>
      <c r="E114" s="269"/>
      <c r="F114" s="269"/>
      <c r="G114" s="269"/>
      <c r="H114" s="270" t="str">
        <f>IF(AND(I114&lt;&gt;"",I114&lt;&gt;"None"),VLOOKUP(I114,Translation!$N$4:$O$111,2,FALSE),"")</f>
        <v/>
      </c>
      <c r="I114" s="270"/>
      <c r="J114" s="269"/>
      <c r="K114" s="269"/>
      <c r="L114" s="269"/>
      <c r="M114" s="271"/>
      <c r="N114" s="272"/>
      <c r="O114" s="273" t="str">
        <f>IF(AND(IF($J114="",IF($E114+$F114&gt;$E114+$G114,$E114+$F114,$E114+$G114),"XXX")&lt;=IF($E114+$F114&gt;$E114+$G114,$E114+$F114,$E114+$G114),IF($J114="",IF($E114+$F114&gt;$E114+$G114,$E114+$F114,$E114+$G114),"XXX")&gt;=IF($E114+$F114&lt;$E114+$G114,$E114+$F114,$E114+$G114)),"",IF(OR($J114=Translation!$C$50,$J114=Translation!$D$50),"",IF(OR($J114=Translation!$C$51,$J114=Translation!$D$51),Translation!$K$5,IF($J114&gt;IF($E114+$F114&gt;$E114+$G114,$E114+$F114,$E114+$G114),$J114-IF($E114+$F114&gt;$E114+$G114,$E114+$F114,$E114+$G114),IF($J114&lt;IF($E114+$F114&lt;$E114+$G114,$E114+$F114,$E114+$G114),$J114-IF($E114+$F114&lt;$E114+$G114,$E114+$F114,$E114+$G114),"")))))</f>
        <v/>
      </c>
      <c r="P114" s="274" t="str">
        <f>IF(AND(IF($K114="",IF($E114+$F114&gt;$E114+$G114,$E114+$F114,$E114+$G114),"XXX")&lt;=IF($E114+$F114&gt;$E114+$G114,$E114+$F114,$E114+$G114),IF($K114="",IF($E114+$F114&gt;$E114+$G114,$E114+$F114,$E114+$G114),"XXX")&gt;=IF($E114+$F114&lt;$E114+$G114,$E114+$F114,$E114+$G114)),"",IF(OR($K114=Translation!$C$50,$K114=Translation!$D$50),"",IF(OR($K114=Translation!$C$51,$K114=Translation!$D$51),Translation!$K$5,IF($K114&gt;IF($E114+$F114&gt;$E114+$G114,$E114+$F114,$E114+$G114),$K114-IF($E114+$F114&gt;$E114+$G114,$E114+$F114,$E114+$G114),IF($K114&lt;IF($E114+$F114&lt;$E114+$G114,$E114+$F114,$E114+$G114),$K114-IF($E114+$F114&lt;$E114+$G114,$E114+$F114,$E114+$G114),"")))))</f>
        <v/>
      </c>
      <c r="Q114" s="274" t="str">
        <f>IF(AND(IF($L114="",IF($E114+$F114&gt;$E114+$G114,$E114+$F114,$E114+$G114),"XXX")&lt;=IF($E114+$F114&gt;$E114+$G114,$E114+$F114,$E114+$G114),IF($L114="",IF($E114+$F114&gt;$E114+$G114,$E114+$F114,$E114+$G114),"XXX")&gt;=IF($E114+$F114&lt;$E114+$G114,$E114+$F114,$E114+$G114)),"",IF(OR($L114=Translation!$C$50,$L114=Translation!$D$50),"",IF(OR($L114=Translation!$C$51,$L114=Translation!$D$51),Translation!$K$5,IF($L114&gt;IF($E114+$F114&gt;$E114+$G114,$E114+$F114,$E114+$G114),$L114-IF($E114+$F114&gt;$E114+$G114,$E114+$F114,$E114+$G114),IF($L114&lt;IF($E114+$F114&lt;$E114+$G114,$E114+$F114,$E114+$G114),$L114-IF($E114+$F114&lt;$E114+$G114,$E114+$F114,$E114+$G114),"")))))</f>
        <v/>
      </c>
      <c r="R114" s="274" t="str">
        <f>IF(AND(IF($M114="",IF($E114+$F114&gt;$E114+$G114,$E114+$F114,$E114+$G114),"XXX")&lt;=IF($E114+$F114&gt;$E114+$G114,$E114+$F114,$E114+$G114),IF($M114="",IF($E114+$F114&gt;$E114+$G114,$E114+$F114,$E114+$G114),"XXX")&gt;=IF($E114+$F114&lt;$E114+$G114,$E114+$F114,$E114+$G114)),"",IF(OR($M114=Translation!$C$50,$M114=Translation!$D$50),"",IF(OR($M114=Translation!$C$51,$M114=Translation!$D$51),Translation!$K$5,IF($M114&gt;IF($E114+$F114&gt;$E114+$G114,$E114+$F114,$E114+$G114),$M114-IF($E114+$F114&gt;$E114+$G114,$E114+$F114,$E114+$G114),IF($M114&lt;IF($E114+$F114&lt;$E114+$G114,$E114+$F114,$E114+$G114),$M114-IF($E114+$F114&lt;$E114+$G114,$E114+$F114,$E114+$G114),"")))))</f>
        <v/>
      </c>
      <c r="S114" s="275"/>
      <c r="T114" s="23" t="str">
        <f t="shared" si="6"/>
        <v/>
      </c>
      <c r="U114" s="24" t="str">
        <f t="shared" si="5"/>
        <v/>
      </c>
      <c r="V114" s="261"/>
      <c r="W114" s="276"/>
      <c r="X114" s="277"/>
      <c r="Y114" s="264" t="str">
        <f>IF(AND(IF($W114="",IF($E114+$F114&gt;$E114+$G114,$E114+$F114,$E114+$G114),"XXX")&lt;=IF($E114+$F114&gt;$E114+$G114,$E114+$F114,$E114+$G114),IF($W114="",IF($E114+$F114&gt;$E114+$G114,$E114+$F114,$E114+$G114),"XXX")&gt;=IF($E114+$F114&lt;$E114+$G114,$E114+$F114,$E114+$G114)),"",IF(OR($W114=Translation!$C$50,$W114=Translation!$D$50),"",IF(OR($W114=Translation!$C$51,$W114=Translation!$D$51),Translation!$K$5,IF($W114&gt;IF($E114+$F114&gt;$E114+$G114,$E114+$F114,$E114+$G114),$W114-IF($E114+$F114&gt;$E114+$G114,$E114+$F114,$E114+$G114),IF($W114&lt;IF($E114+$F114&lt;$E114+$G114,$E114+$F114,$E114+$G114),$W114-IF($E114+$F114&lt;$E114+$G114,$E114+$F114,$E114+$G114),"")))))</f>
        <v/>
      </c>
      <c r="Z114" s="265" t="str">
        <f>IF(AND(IF($X114="",IF($E114+$F114&gt;$E114+$G114,$E114+$F114,$E114+$G114),"XXX")&lt;=IF($E114+$F114&gt;$E114+$G114,$E114+$F114,$E114+$G114),IF($X114="",IF($E114+$F114&gt;$E114+$G114,$E114+$F114,$E114+$G114),"XXX")&gt;=IF($E114+$F114&lt;$E114+$G114,$E114+$F114,$E114+$G114)),"",IF(OR($X114=Translation!$C$50,$X114=Translation!$D$50),"",IF(OR($X114=Translation!$C$51,$X114=Translation!$D$51),Translation!$K$5,IF($X114&gt;IF($E114+$F114&gt;$E114+$G114,$E114+$F114,$E114+$G114),$X114-IF($E114+$F114&gt;$E114+$G114,$E114+$F114,$E114+$G114),IF($X114&lt;IF($E114+$F114&lt;$E114+$G114,$E114+$F114,$E114+$G114),$X114-IF($E114+$F114&lt;$E114+$G114,$E114+$F114,$E114+$G114),"")))))</f>
        <v/>
      </c>
      <c r="AA114" s="278" t="str">
        <f>IF(ISBLANK(Report!AI114),"",AI114)</f>
        <v/>
      </c>
      <c r="AB114" s="25" t="str">
        <f t="shared" ref="AB114:AB177" si="8">IF(AND($W114="",$X114=""),"",IF(AND($Y114="",$Z114=""),"X",""))</f>
        <v/>
      </c>
      <c r="AC114" s="26" t="str">
        <f t="shared" ref="AC114:AC177" si="9">IF(AND($Y114="",$Z114=""),"","X")</f>
        <v/>
      </c>
      <c r="AE114" s="45"/>
      <c r="AF114" s="15">
        <v>113</v>
      </c>
      <c r="AG114" s="177" t="str">
        <f t="shared" si="7"/>
        <v/>
      </c>
      <c r="AI114" s="16"/>
      <c r="AJ114" s="189"/>
    </row>
    <row r="115" spans="1:36" s="177" customFormat="1" ht="17.399999999999999" x14ac:dyDescent="0.3">
      <c r="A115" s="190"/>
      <c r="B115" s="196"/>
      <c r="C115" s="267"/>
      <c r="D115" s="268"/>
      <c r="E115" s="269"/>
      <c r="F115" s="269"/>
      <c r="G115" s="269"/>
      <c r="H115" s="270" t="str">
        <f>IF(AND(I115&lt;&gt;"",I115&lt;&gt;"None"),VLOOKUP(I115,Translation!$N$4:$O$111,2,FALSE),"")</f>
        <v/>
      </c>
      <c r="I115" s="270"/>
      <c r="J115" s="269"/>
      <c r="K115" s="269"/>
      <c r="L115" s="269"/>
      <c r="M115" s="271"/>
      <c r="N115" s="272"/>
      <c r="O115" s="273" t="str">
        <f>IF(AND(IF($J115="",IF($E115+$F115&gt;$E115+$G115,$E115+$F115,$E115+$G115),"XXX")&lt;=IF($E115+$F115&gt;$E115+$G115,$E115+$F115,$E115+$G115),IF($J115="",IF($E115+$F115&gt;$E115+$G115,$E115+$F115,$E115+$G115),"XXX")&gt;=IF($E115+$F115&lt;$E115+$G115,$E115+$F115,$E115+$G115)),"",IF(OR($J115=Translation!$C$50,$J115=Translation!$D$50),"",IF(OR($J115=Translation!$C$51,$J115=Translation!$D$51),Translation!$K$5,IF($J115&gt;IF($E115+$F115&gt;$E115+$G115,$E115+$F115,$E115+$G115),$J115-IF($E115+$F115&gt;$E115+$G115,$E115+$F115,$E115+$G115),IF($J115&lt;IF($E115+$F115&lt;$E115+$G115,$E115+$F115,$E115+$G115),$J115-IF($E115+$F115&lt;$E115+$G115,$E115+$F115,$E115+$G115),"")))))</f>
        <v/>
      </c>
      <c r="P115" s="274" t="str">
        <f>IF(AND(IF($K115="",IF($E115+$F115&gt;$E115+$G115,$E115+$F115,$E115+$G115),"XXX")&lt;=IF($E115+$F115&gt;$E115+$G115,$E115+$F115,$E115+$G115),IF($K115="",IF($E115+$F115&gt;$E115+$G115,$E115+$F115,$E115+$G115),"XXX")&gt;=IF($E115+$F115&lt;$E115+$G115,$E115+$F115,$E115+$G115)),"",IF(OR($K115=Translation!$C$50,$K115=Translation!$D$50),"",IF(OR($K115=Translation!$C$51,$K115=Translation!$D$51),Translation!$K$5,IF($K115&gt;IF($E115+$F115&gt;$E115+$G115,$E115+$F115,$E115+$G115),$K115-IF($E115+$F115&gt;$E115+$G115,$E115+$F115,$E115+$G115),IF($K115&lt;IF($E115+$F115&lt;$E115+$G115,$E115+$F115,$E115+$G115),$K115-IF($E115+$F115&lt;$E115+$G115,$E115+$F115,$E115+$G115),"")))))</f>
        <v/>
      </c>
      <c r="Q115" s="274" t="str">
        <f>IF(AND(IF($L115="",IF($E115+$F115&gt;$E115+$G115,$E115+$F115,$E115+$G115),"XXX")&lt;=IF($E115+$F115&gt;$E115+$G115,$E115+$F115,$E115+$G115),IF($L115="",IF($E115+$F115&gt;$E115+$G115,$E115+$F115,$E115+$G115),"XXX")&gt;=IF($E115+$F115&lt;$E115+$G115,$E115+$F115,$E115+$G115)),"",IF(OR($L115=Translation!$C$50,$L115=Translation!$D$50),"",IF(OR($L115=Translation!$C$51,$L115=Translation!$D$51),Translation!$K$5,IF($L115&gt;IF($E115+$F115&gt;$E115+$G115,$E115+$F115,$E115+$G115),$L115-IF($E115+$F115&gt;$E115+$G115,$E115+$F115,$E115+$G115),IF($L115&lt;IF($E115+$F115&lt;$E115+$G115,$E115+$F115,$E115+$G115),$L115-IF($E115+$F115&lt;$E115+$G115,$E115+$F115,$E115+$G115),"")))))</f>
        <v/>
      </c>
      <c r="R115" s="274" t="str">
        <f>IF(AND(IF($M115="",IF($E115+$F115&gt;$E115+$G115,$E115+$F115,$E115+$G115),"XXX")&lt;=IF($E115+$F115&gt;$E115+$G115,$E115+$F115,$E115+$G115),IF($M115="",IF($E115+$F115&gt;$E115+$G115,$E115+$F115,$E115+$G115),"XXX")&gt;=IF($E115+$F115&lt;$E115+$G115,$E115+$F115,$E115+$G115)),"",IF(OR($M115=Translation!$C$50,$M115=Translation!$D$50),"",IF(OR($M115=Translation!$C$51,$M115=Translation!$D$51),Translation!$K$5,IF($M115&gt;IF($E115+$F115&gt;$E115+$G115,$E115+$F115,$E115+$G115),$M115-IF($E115+$F115&gt;$E115+$G115,$E115+$F115,$E115+$G115),IF($M115&lt;IF($E115+$F115&lt;$E115+$G115,$E115+$F115,$E115+$G115),$M115-IF($E115+$F115&lt;$E115+$G115,$E115+$F115,$E115+$G115),"")))))</f>
        <v/>
      </c>
      <c r="S115" s="275"/>
      <c r="T115" s="23" t="str">
        <f t="shared" si="6"/>
        <v/>
      </c>
      <c r="U115" s="24" t="str">
        <f t="shared" si="5"/>
        <v/>
      </c>
      <c r="V115" s="261"/>
      <c r="W115" s="276"/>
      <c r="X115" s="277"/>
      <c r="Y115" s="264" t="str">
        <f>IF(AND(IF($W115="",IF($E115+$F115&gt;$E115+$G115,$E115+$F115,$E115+$G115),"XXX")&lt;=IF($E115+$F115&gt;$E115+$G115,$E115+$F115,$E115+$G115),IF($W115="",IF($E115+$F115&gt;$E115+$G115,$E115+$F115,$E115+$G115),"XXX")&gt;=IF($E115+$F115&lt;$E115+$G115,$E115+$F115,$E115+$G115)),"",IF(OR($W115=Translation!$C$50,$W115=Translation!$D$50),"",IF(OR($W115=Translation!$C$51,$W115=Translation!$D$51),Translation!$K$5,IF($W115&gt;IF($E115+$F115&gt;$E115+$G115,$E115+$F115,$E115+$G115),$W115-IF($E115+$F115&gt;$E115+$G115,$E115+$F115,$E115+$G115),IF($W115&lt;IF($E115+$F115&lt;$E115+$G115,$E115+$F115,$E115+$G115),$W115-IF($E115+$F115&lt;$E115+$G115,$E115+$F115,$E115+$G115),"")))))</f>
        <v/>
      </c>
      <c r="Z115" s="265" t="str">
        <f>IF(AND(IF($X115="",IF($E115+$F115&gt;$E115+$G115,$E115+$F115,$E115+$G115),"XXX")&lt;=IF($E115+$F115&gt;$E115+$G115,$E115+$F115,$E115+$G115),IF($X115="",IF($E115+$F115&gt;$E115+$G115,$E115+$F115,$E115+$G115),"XXX")&gt;=IF($E115+$F115&lt;$E115+$G115,$E115+$F115,$E115+$G115)),"",IF(OR($X115=Translation!$C$50,$X115=Translation!$D$50),"",IF(OR($X115=Translation!$C$51,$X115=Translation!$D$51),Translation!$K$5,IF($X115&gt;IF($E115+$F115&gt;$E115+$G115,$E115+$F115,$E115+$G115),$X115-IF($E115+$F115&gt;$E115+$G115,$E115+$F115,$E115+$G115),IF($X115&lt;IF($E115+$F115&lt;$E115+$G115,$E115+$F115,$E115+$G115),$X115-IF($E115+$F115&lt;$E115+$G115,$E115+$F115,$E115+$G115),"")))))</f>
        <v/>
      </c>
      <c r="AA115" s="278" t="str">
        <f>IF(ISBLANK(Report!AI115),"",AI115)</f>
        <v/>
      </c>
      <c r="AB115" s="25" t="str">
        <f t="shared" si="8"/>
        <v/>
      </c>
      <c r="AC115" s="26" t="str">
        <f t="shared" si="9"/>
        <v/>
      </c>
      <c r="AE115" s="45"/>
      <c r="AF115" s="177">
        <v>114</v>
      </c>
      <c r="AG115" s="177" t="str">
        <f t="shared" si="7"/>
        <v/>
      </c>
      <c r="AI115" s="16"/>
      <c r="AJ115" s="189"/>
    </row>
    <row r="116" spans="1:36" s="177" customFormat="1" ht="17.399999999999999" x14ac:dyDescent="0.3">
      <c r="A116" s="190"/>
      <c r="B116" s="196"/>
      <c r="C116" s="267"/>
      <c r="D116" s="268"/>
      <c r="E116" s="269"/>
      <c r="F116" s="269"/>
      <c r="G116" s="269"/>
      <c r="H116" s="270" t="str">
        <f>IF(AND(I116&lt;&gt;"",I116&lt;&gt;"None"),VLOOKUP(I116,Translation!$N$4:$O$111,2,FALSE),"")</f>
        <v/>
      </c>
      <c r="I116" s="270"/>
      <c r="J116" s="269"/>
      <c r="K116" s="269"/>
      <c r="L116" s="269"/>
      <c r="M116" s="271"/>
      <c r="N116" s="272"/>
      <c r="O116" s="273" t="str">
        <f>IF(AND(IF($J116="",IF($E116+$F116&gt;$E116+$G116,$E116+$F116,$E116+$G116),"XXX")&lt;=IF($E116+$F116&gt;$E116+$G116,$E116+$F116,$E116+$G116),IF($J116="",IF($E116+$F116&gt;$E116+$G116,$E116+$F116,$E116+$G116),"XXX")&gt;=IF($E116+$F116&lt;$E116+$G116,$E116+$F116,$E116+$G116)),"",IF(OR($J116=Translation!$C$50,$J116=Translation!$D$50),"",IF(OR($J116=Translation!$C$51,$J116=Translation!$D$51),Translation!$K$5,IF($J116&gt;IF($E116+$F116&gt;$E116+$G116,$E116+$F116,$E116+$G116),$J116-IF($E116+$F116&gt;$E116+$G116,$E116+$F116,$E116+$G116),IF($J116&lt;IF($E116+$F116&lt;$E116+$G116,$E116+$F116,$E116+$G116),$J116-IF($E116+$F116&lt;$E116+$G116,$E116+$F116,$E116+$G116),"")))))</f>
        <v/>
      </c>
      <c r="P116" s="274" t="str">
        <f>IF(AND(IF($K116="",IF($E116+$F116&gt;$E116+$G116,$E116+$F116,$E116+$G116),"XXX")&lt;=IF($E116+$F116&gt;$E116+$G116,$E116+$F116,$E116+$G116),IF($K116="",IF($E116+$F116&gt;$E116+$G116,$E116+$F116,$E116+$G116),"XXX")&gt;=IF($E116+$F116&lt;$E116+$G116,$E116+$F116,$E116+$G116)),"",IF(OR($K116=Translation!$C$50,$K116=Translation!$D$50),"",IF(OR($K116=Translation!$C$51,$K116=Translation!$D$51),Translation!$K$5,IF($K116&gt;IF($E116+$F116&gt;$E116+$G116,$E116+$F116,$E116+$G116),$K116-IF($E116+$F116&gt;$E116+$G116,$E116+$F116,$E116+$G116),IF($K116&lt;IF($E116+$F116&lt;$E116+$G116,$E116+$F116,$E116+$G116),$K116-IF($E116+$F116&lt;$E116+$G116,$E116+$F116,$E116+$G116),"")))))</f>
        <v/>
      </c>
      <c r="Q116" s="274" t="str">
        <f>IF(AND(IF($L116="",IF($E116+$F116&gt;$E116+$G116,$E116+$F116,$E116+$G116),"XXX")&lt;=IF($E116+$F116&gt;$E116+$G116,$E116+$F116,$E116+$G116),IF($L116="",IF($E116+$F116&gt;$E116+$G116,$E116+$F116,$E116+$G116),"XXX")&gt;=IF($E116+$F116&lt;$E116+$G116,$E116+$F116,$E116+$G116)),"",IF(OR($L116=Translation!$C$50,$L116=Translation!$D$50),"",IF(OR($L116=Translation!$C$51,$L116=Translation!$D$51),Translation!$K$5,IF($L116&gt;IF($E116+$F116&gt;$E116+$G116,$E116+$F116,$E116+$G116),$L116-IF($E116+$F116&gt;$E116+$G116,$E116+$F116,$E116+$G116),IF($L116&lt;IF($E116+$F116&lt;$E116+$G116,$E116+$F116,$E116+$G116),$L116-IF($E116+$F116&lt;$E116+$G116,$E116+$F116,$E116+$G116),"")))))</f>
        <v/>
      </c>
      <c r="R116" s="274" t="str">
        <f>IF(AND(IF($M116="",IF($E116+$F116&gt;$E116+$G116,$E116+$F116,$E116+$G116),"XXX")&lt;=IF($E116+$F116&gt;$E116+$G116,$E116+$F116,$E116+$G116),IF($M116="",IF($E116+$F116&gt;$E116+$G116,$E116+$F116,$E116+$G116),"XXX")&gt;=IF($E116+$F116&lt;$E116+$G116,$E116+$F116,$E116+$G116)),"",IF(OR($M116=Translation!$C$50,$M116=Translation!$D$50),"",IF(OR($M116=Translation!$C$51,$M116=Translation!$D$51),Translation!$K$5,IF($M116&gt;IF($E116+$F116&gt;$E116+$G116,$E116+$F116,$E116+$G116),$M116-IF($E116+$F116&gt;$E116+$G116,$E116+$F116,$E116+$G116),IF($M116&lt;IF($E116+$F116&lt;$E116+$G116,$E116+$F116,$E116+$G116),$M116-IF($E116+$F116&lt;$E116+$G116,$E116+$F116,$E116+$G116),"")))))</f>
        <v/>
      </c>
      <c r="S116" s="275"/>
      <c r="T116" s="23" t="str">
        <f t="shared" si="6"/>
        <v/>
      </c>
      <c r="U116" s="24" t="str">
        <f t="shared" si="5"/>
        <v/>
      </c>
      <c r="V116" s="261"/>
      <c r="W116" s="276"/>
      <c r="X116" s="277"/>
      <c r="Y116" s="264" t="str">
        <f>IF(AND(IF($W116="",IF($E116+$F116&gt;$E116+$G116,$E116+$F116,$E116+$G116),"XXX")&lt;=IF($E116+$F116&gt;$E116+$G116,$E116+$F116,$E116+$G116),IF($W116="",IF($E116+$F116&gt;$E116+$G116,$E116+$F116,$E116+$G116),"XXX")&gt;=IF($E116+$F116&lt;$E116+$G116,$E116+$F116,$E116+$G116)),"",IF(OR($W116=Translation!$C$50,$W116=Translation!$D$50),"",IF(OR($W116=Translation!$C$51,$W116=Translation!$D$51),Translation!$K$5,IF($W116&gt;IF($E116+$F116&gt;$E116+$G116,$E116+$F116,$E116+$G116),$W116-IF($E116+$F116&gt;$E116+$G116,$E116+$F116,$E116+$G116),IF($W116&lt;IF($E116+$F116&lt;$E116+$G116,$E116+$F116,$E116+$G116),$W116-IF($E116+$F116&lt;$E116+$G116,$E116+$F116,$E116+$G116),"")))))</f>
        <v/>
      </c>
      <c r="Z116" s="265" t="str">
        <f>IF(AND(IF($X116="",IF($E116+$F116&gt;$E116+$G116,$E116+$F116,$E116+$G116),"XXX")&lt;=IF($E116+$F116&gt;$E116+$G116,$E116+$F116,$E116+$G116),IF($X116="",IF($E116+$F116&gt;$E116+$G116,$E116+$F116,$E116+$G116),"XXX")&gt;=IF($E116+$F116&lt;$E116+$G116,$E116+$F116,$E116+$G116)),"",IF(OR($X116=Translation!$C$50,$X116=Translation!$D$50),"",IF(OR($X116=Translation!$C$51,$X116=Translation!$D$51),Translation!$K$5,IF($X116&gt;IF($E116+$F116&gt;$E116+$G116,$E116+$F116,$E116+$G116),$X116-IF($E116+$F116&gt;$E116+$G116,$E116+$F116,$E116+$G116),IF($X116&lt;IF($E116+$F116&lt;$E116+$G116,$E116+$F116,$E116+$G116),$X116-IF($E116+$F116&lt;$E116+$G116,$E116+$F116,$E116+$G116),"")))))</f>
        <v/>
      </c>
      <c r="AA116" s="278" t="str">
        <f>IF(ISBLANK(Report!AI116),"",AI116)</f>
        <v/>
      </c>
      <c r="AB116" s="25" t="str">
        <f t="shared" si="8"/>
        <v/>
      </c>
      <c r="AC116" s="26" t="str">
        <f t="shared" si="9"/>
        <v/>
      </c>
      <c r="AE116" s="45"/>
      <c r="AF116" s="15">
        <v>115</v>
      </c>
      <c r="AG116" s="177" t="str">
        <f t="shared" si="7"/>
        <v/>
      </c>
      <c r="AI116" s="16"/>
      <c r="AJ116" s="189"/>
    </row>
    <row r="117" spans="1:36" s="177" customFormat="1" ht="17.399999999999999" x14ac:dyDescent="0.3">
      <c r="A117" s="190"/>
      <c r="B117" s="196"/>
      <c r="C117" s="267"/>
      <c r="D117" s="268"/>
      <c r="E117" s="269"/>
      <c r="F117" s="269"/>
      <c r="G117" s="269"/>
      <c r="H117" s="270" t="str">
        <f>IF(AND(I117&lt;&gt;"",I117&lt;&gt;"None"),VLOOKUP(I117,Translation!$N$4:$O$111,2,FALSE),"")</f>
        <v/>
      </c>
      <c r="I117" s="270"/>
      <c r="J117" s="269"/>
      <c r="K117" s="269"/>
      <c r="L117" s="269"/>
      <c r="M117" s="271"/>
      <c r="N117" s="272"/>
      <c r="O117" s="273" t="str">
        <f>IF(AND(IF($J117="",IF($E117+$F117&gt;$E117+$G117,$E117+$F117,$E117+$G117),"XXX")&lt;=IF($E117+$F117&gt;$E117+$G117,$E117+$F117,$E117+$G117),IF($J117="",IF($E117+$F117&gt;$E117+$G117,$E117+$F117,$E117+$G117),"XXX")&gt;=IF($E117+$F117&lt;$E117+$G117,$E117+$F117,$E117+$G117)),"",IF(OR($J117=Translation!$C$50,$J117=Translation!$D$50),"",IF(OR($J117=Translation!$C$51,$J117=Translation!$D$51),Translation!$K$5,IF($J117&gt;IF($E117+$F117&gt;$E117+$G117,$E117+$F117,$E117+$G117),$J117-IF($E117+$F117&gt;$E117+$G117,$E117+$F117,$E117+$G117),IF($J117&lt;IF($E117+$F117&lt;$E117+$G117,$E117+$F117,$E117+$G117),$J117-IF($E117+$F117&lt;$E117+$G117,$E117+$F117,$E117+$G117),"")))))</f>
        <v/>
      </c>
      <c r="P117" s="274" t="str">
        <f>IF(AND(IF($K117="",IF($E117+$F117&gt;$E117+$G117,$E117+$F117,$E117+$G117),"XXX")&lt;=IF($E117+$F117&gt;$E117+$G117,$E117+$F117,$E117+$G117),IF($K117="",IF($E117+$F117&gt;$E117+$G117,$E117+$F117,$E117+$G117),"XXX")&gt;=IF($E117+$F117&lt;$E117+$G117,$E117+$F117,$E117+$G117)),"",IF(OR($K117=Translation!$C$50,$K117=Translation!$D$50),"",IF(OR($K117=Translation!$C$51,$K117=Translation!$D$51),Translation!$K$5,IF($K117&gt;IF($E117+$F117&gt;$E117+$G117,$E117+$F117,$E117+$G117),$K117-IF($E117+$F117&gt;$E117+$G117,$E117+$F117,$E117+$G117),IF($K117&lt;IF($E117+$F117&lt;$E117+$G117,$E117+$F117,$E117+$G117),$K117-IF($E117+$F117&lt;$E117+$G117,$E117+$F117,$E117+$G117),"")))))</f>
        <v/>
      </c>
      <c r="Q117" s="274" t="str">
        <f>IF(AND(IF($L117="",IF($E117+$F117&gt;$E117+$G117,$E117+$F117,$E117+$G117),"XXX")&lt;=IF($E117+$F117&gt;$E117+$G117,$E117+$F117,$E117+$G117),IF($L117="",IF($E117+$F117&gt;$E117+$G117,$E117+$F117,$E117+$G117),"XXX")&gt;=IF($E117+$F117&lt;$E117+$G117,$E117+$F117,$E117+$G117)),"",IF(OR($L117=Translation!$C$50,$L117=Translation!$D$50),"",IF(OR($L117=Translation!$C$51,$L117=Translation!$D$51),Translation!$K$5,IF($L117&gt;IF($E117+$F117&gt;$E117+$G117,$E117+$F117,$E117+$G117),$L117-IF($E117+$F117&gt;$E117+$G117,$E117+$F117,$E117+$G117),IF($L117&lt;IF($E117+$F117&lt;$E117+$G117,$E117+$F117,$E117+$G117),$L117-IF($E117+$F117&lt;$E117+$G117,$E117+$F117,$E117+$G117),"")))))</f>
        <v/>
      </c>
      <c r="R117" s="274" t="str">
        <f>IF(AND(IF($M117="",IF($E117+$F117&gt;$E117+$G117,$E117+$F117,$E117+$G117),"XXX")&lt;=IF($E117+$F117&gt;$E117+$G117,$E117+$F117,$E117+$G117),IF($M117="",IF($E117+$F117&gt;$E117+$G117,$E117+$F117,$E117+$G117),"XXX")&gt;=IF($E117+$F117&lt;$E117+$G117,$E117+$F117,$E117+$G117)),"",IF(OR($M117=Translation!$C$50,$M117=Translation!$D$50),"",IF(OR($M117=Translation!$C$51,$M117=Translation!$D$51),Translation!$K$5,IF($M117&gt;IF($E117+$F117&gt;$E117+$G117,$E117+$F117,$E117+$G117),$M117-IF($E117+$F117&gt;$E117+$G117,$E117+$F117,$E117+$G117),IF($M117&lt;IF($E117+$F117&lt;$E117+$G117,$E117+$F117,$E117+$G117),$M117-IF($E117+$F117&lt;$E117+$G117,$E117+$F117,$E117+$G117),"")))))</f>
        <v/>
      </c>
      <c r="S117" s="275"/>
      <c r="T117" s="23" t="str">
        <f t="shared" si="6"/>
        <v/>
      </c>
      <c r="U117" s="24" t="str">
        <f t="shared" si="5"/>
        <v/>
      </c>
      <c r="V117" s="261"/>
      <c r="W117" s="276"/>
      <c r="X117" s="277"/>
      <c r="Y117" s="264" t="str">
        <f>IF(AND(IF($W117="",IF($E117+$F117&gt;$E117+$G117,$E117+$F117,$E117+$G117),"XXX")&lt;=IF($E117+$F117&gt;$E117+$G117,$E117+$F117,$E117+$G117),IF($W117="",IF($E117+$F117&gt;$E117+$G117,$E117+$F117,$E117+$G117),"XXX")&gt;=IF($E117+$F117&lt;$E117+$G117,$E117+$F117,$E117+$G117)),"",IF(OR($W117=Translation!$C$50,$W117=Translation!$D$50),"",IF(OR($W117=Translation!$C$51,$W117=Translation!$D$51),Translation!$K$5,IF($W117&gt;IF($E117+$F117&gt;$E117+$G117,$E117+$F117,$E117+$G117),$W117-IF($E117+$F117&gt;$E117+$G117,$E117+$F117,$E117+$G117),IF($W117&lt;IF($E117+$F117&lt;$E117+$G117,$E117+$F117,$E117+$G117),$W117-IF($E117+$F117&lt;$E117+$G117,$E117+$F117,$E117+$G117),"")))))</f>
        <v/>
      </c>
      <c r="Z117" s="265" t="str">
        <f>IF(AND(IF($X117="",IF($E117+$F117&gt;$E117+$G117,$E117+$F117,$E117+$G117),"XXX")&lt;=IF($E117+$F117&gt;$E117+$G117,$E117+$F117,$E117+$G117),IF($X117="",IF($E117+$F117&gt;$E117+$G117,$E117+$F117,$E117+$G117),"XXX")&gt;=IF($E117+$F117&lt;$E117+$G117,$E117+$F117,$E117+$G117)),"",IF(OR($X117=Translation!$C$50,$X117=Translation!$D$50),"",IF(OR($X117=Translation!$C$51,$X117=Translation!$D$51),Translation!$K$5,IF($X117&gt;IF($E117+$F117&gt;$E117+$G117,$E117+$F117,$E117+$G117),$X117-IF($E117+$F117&gt;$E117+$G117,$E117+$F117,$E117+$G117),IF($X117&lt;IF($E117+$F117&lt;$E117+$G117,$E117+$F117,$E117+$G117),$X117-IF($E117+$F117&lt;$E117+$G117,$E117+$F117,$E117+$G117),"")))))</f>
        <v/>
      </c>
      <c r="AA117" s="278" t="str">
        <f>IF(ISBLANK(Report!AI117),"",AI117)</f>
        <v/>
      </c>
      <c r="AB117" s="25" t="str">
        <f t="shared" si="8"/>
        <v/>
      </c>
      <c r="AC117" s="26" t="str">
        <f t="shared" si="9"/>
        <v/>
      </c>
      <c r="AE117" s="45"/>
      <c r="AF117" s="177">
        <v>116</v>
      </c>
      <c r="AG117" s="177" t="str">
        <f t="shared" si="7"/>
        <v/>
      </c>
      <c r="AI117" s="16"/>
      <c r="AJ117" s="189"/>
    </row>
    <row r="118" spans="1:36" s="177" customFormat="1" ht="17.399999999999999" x14ac:dyDescent="0.3">
      <c r="A118" s="190"/>
      <c r="B118" s="196"/>
      <c r="C118" s="267"/>
      <c r="D118" s="268"/>
      <c r="E118" s="269"/>
      <c r="F118" s="269"/>
      <c r="G118" s="269"/>
      <c r="H118" s="270" t="str">
        <f>IF(AND(I118&lt;&gt;"",I118&lt;&gt;"None"),VLOOKUP(I118,Translation!$N$4:$O$111,2,FALSE),"")</f>
        <v/>
      </c>
      <c r="I118" s="270"/>
      <c r="J118" s="269"/>
      <c r="K118" s="269"/>
      <c r="L118" s="269"/>
      <c r="M118" s="271"/>
      <c r="N118" s="272"/>
      <c r="O118" s="273" t="str">
        <f>IF(AND(IF($J118="",IF($E118+$F118&gt;$E118+$G118,$E118+$F118,$E118+$G118),"XXX")&lt;=IF($E118+$F118&gt;$E118+$G118,$E118+$F118,$E118+$G118),IF($J118="",IF($E118+$F118&gt;$E118+$G118,$E118+$F118,$E118+$G118),"XXX")&gt;=IF($E118+$F118&lt;$E118+$G118,$E118+$F118,$E118+$G118)),"",IF(OR($J118=Translation!$C$50,$J118=Translation!$D$50),"",IF(OR($J118=Translation!$C$51,$J118=Translation!$D$51),Translation!$K$5,IF($J118&gt;IF($E118+$F118&gt;$E118+$G118,$E118+$F118,$E118+$G118),$J118-IF($E118+$F118&gt;$E118+$G118,$E118+$F118,$E118+$G118),IF($J118&lt;IF($E118+$F118&lt;$E118+$G118,$E118+$F118,$E118+$G118),$J118-IF($E118+$F118&lt;$E118+$G118,$E118+$F118,$E118+$G118),"")))))</f>
        <v/>
      </c>
      <c r="P118" s="274" t="str">
        <f>IF(AND(IF($K118="",IF($E118+$F118&gt;$E118+$G118,$E118+$F118,$E118+$G118),"XXX")&lt;=IF($E118+$F118&gt;$E118+$G118,$E118+$F118,$E118+$G118),IF($K118="",IF($E118+$F118&gt;$E118+$G118,$E118+$F118,$E118+$G118),"XXX")&gt;=IF($E118+$F118&lt;$E118+$G118,$E118+$F118,$E118+$G118)),"",IF(OR($K118=Translation!$C$50,$K118=Translation!$D$50),"",IF(OR($K118=Translation!$C$51,$K118=Translation!$D$51),Translation!$K$5,IF($K118&gt;IF($E118+$F118&gt;$E118+$G118,$E118+$F118,$E118+$G118),$K118-IF($E118+$F118&gt;$E118+$G118,$E118+$F118,$E118+$G118),IF($K118&lt;IF($E118+$F118&lt;$E118+$G118,$E118+$F118,$E118+$G118),$K118-IF($E118+$F118&lt;$E118+$G118,$E118+$F118,$E118+$G118),"")))))</f>
        <v/>
      </c>
      <c r="Q118" s="274" t="str">
        <f>IF(AND(IF($L118="",IF($E118+$F118&gt;$E118+$G118,$E118+$F118,$E118+$G118),"XXX")&lt;=IF($E118+$F118&gt;$E118+$G118,$E118+$F118,$E118+$G118),IF($L118="",IF($E118+$F118&gt;$E118+$G118,$E118+$F118,$E118+$G118),"XXX")&gt;=IF($E118+$F118&lt;$E118+$G118,$E118+$F118,$E118+$G118)),"",IF(OR($L118=Translation!$C$50,$L118=Translation!$D$50),"",IF(OR($L118=Translation!$C$51,$L118=Translation!$D$51),Translation!$K$5,IF($L118&gt;IF($E118+$F118&gt;$E118+$G118,$E118+$F118,$E118+$G118),$L118-IF($E118+$F118&gt;$E118+$G118,$E118+$F118,$E118+$G118),IF($L118&lt;IF($E118+$F118&lt;$E118+$G118,$E118+$F118,$E118+$G118),$L118-IF($E118+$F118&lt;$E118+$G118,$E118+$F118,$E118+$G118),"")))))</f>
        <v/>
      </c>
      <c r="R118" s="274" t="str">
        <f>IF(AND(IF($M118="",IF($E118+$F118&gt;$E118+$G118,$E118+$F118,$E118+$G118),"XXX")&lt;=IF($E118+$F118&gt;$E118+$G118,$E118+$F118,$E118+$G118),IF($M118="",IF($E118+$F118&gt;$E118+$G118,$E118+$F118,$E118+$G118),"XXX")&gt;=IF($E118+$F118&lt;$E118+$G118,$E118+$F118,$E118+$G118)),"",IF(OR($M118=Translation!$C$50,$M118=Translation!$D$50),"",IF(OR($M118=Translation!$C$51,$M118=Translation!$D$51),Translation!$K$5,IF($M118&gt;IF($E118+$F118&gt;$E118+$G118,$E118+$F118,$E118+$G118),$M118-IF($E118+$F118&gt;$E118+$G118,$E118+$F118,$E118+$G118),IF($M118&lt;IF($E118+$F118&lt;$E118+$G118,$E118+$F118,$E118+$G118),$M118-IF($E118+$F118&lt;$E118+$G118,$E118+$F118,$E118+$G118),"")))))</f>
        <v/>
      </c>
      <c r="S118" s="275"/>
      <c r="T118" s="23" t="str">
        <f t="shared" si="6"/>
        <v/>
      </c>
      <c r="U118" s="24" t="str">
        <f t="shared" si="5"/>
        <v/>
      </c>
      <c r="V118" s="261"/>
      <c r="W118" s="276"/>
      <c r="X118" s="277"/>
      <c r="Y118" s="264" t="str">
        <f>IF(AND(IF($W118="",IF($E118+$F118&gt;$E118+$G118,$E118+$F118,$E118+$G118),"XXX")&lt;=IF($E118+$F118&gt;$E118+$G118,$E118+$F118,$E118+$G118),IF($W118="",IF($E118+$F118&gt;$E118+$G118,$E118+$F118,$E118+$G118),"XXX")&gt;=IF($E118+$F118&lt;$E118+$G118,$E118+$F118,$E118+$G118)),"",IF(OR($W118=Translation!$C$50,$W118=Translation!$D$50),"",IF(OR($W118=Translation!$C$51,$W118=Translation!$D$51),Translation!$K$5,IF($W118&gt;IF($E118+$F118&gt;$E118+$G118,$E118+$F118,$E118+$G118),$W118-IF($E118+$F118&gt;$E118+$G118,$E118+$F118,$E118+$G118),IF($W118&lt;IF($E118+$F118&lt;$E118+$G118,$E118+$F118,$E118+$G118),$W118-IF($E118+$F118&lt;$E118+$G118,$E118+$F118,$E118+$G118),"")))))</f>
        <v/>
      </c>
      <c r="Z118" s="265" t="str">
        <f>IF(AND(IF($X118="",IF($E118+$F118&gt;$E118+$G118,$E118+$F118,$E118+$G118),"XXX")&lt;=IF($E118+$F118&gt;$E118+$G118,$E118+$F118,$E118+$G118),IF($X118="",IF($E118+$F118&gt;$E118+$G118,$E118+$F118,$E118+$G118),"XXX")&gt;=IF($E118+$F118&lt;$E118+$G118,$E118+$F118,$E118+$G118)),"",IF(OR($X118=Translation!$C$50,$X118=Translation!$D$50),"",IF(OR($X118=Translation!$C$51,$X118=Translation!$D$51),Translation!$K$5,IF($X118&gt;IF($E118+$F118&gt;$E118+$G118,$E118+$F118,$E118+$G118),$X118-IF($E118+$F118&gt;$E118+$G118,$E118+$F118,$E118+$G118),IF($X118&lt;IF($E118+$F118&lt;$E118+$G118,$E118+$F118,$E118+$G118),$X118-IF($E118+$F118&lt;$E118+$G118,$E118+$F118,$E118+$G118),"")))))</f>
        <v/>
      </c>
      <c r="AA118" s="278" t="str">
        <f>IF(ISBLANK(Report!AI118),"",AI118)</f>
        <v/>
      </c>
      <c r="AB118" s="25" t="str">
        <f t="shared" si="8"/>
        <v/>
      </c>
      <c r="AC118" s="26" t="str">
        <f t="shared" si="9"/>
        <v/>
      </c>
      <c r="AE118" s="45"/>
      <c r="AF118" s="15">
        <v>117</v>
      </c>
      <c r="AG118" s="177" t="str">
        <f t="shared" si="7"/>
        <v/>
      </c>
      <c r="AI118" s="16"/>
      <c r="AJ118" s="189"/>
    </row>
    <row r="119" spans="1:36" s="177" customFormat="1" ht="17.399999999999999" x14ac:dyDescent="0.3">
      <c r="A119" s="190"/>
      <c r="B119" s="196"/>
      <c r="C119" s="267"/>
      <c r="D119" s="268"/>
      <c r="E119" s="269"/>
      <c r="F119" s="269"/>
      <c r="G119" s="269"/>
      <c r="H119" s="270" t="str">
        <f>IF(AND(I119&lt;&gt;"",I119&lt;&gt;"None"),VLOOKUP(I119,Translation!$N$4:$O$111,2,FALSE),"")</f>
        <v/>
      </c>
      <c r="I119" s="270"/>
      <c r="J119" s="269"/>
      <c r="K119" s="269"/>
      <c r="L119" s="269"/>
      <c r="M119" s="271"/>
      <c r="N119" s="272"/>
      <c r="O119" s="273" t="str">
        <f>IF(AND(IF($J119="",IF($E119+$F119&gt;$E119+$G119,$E119+$F119,$E119+$G119),"XXX")&lt;=IF($E119+$F119&gt;$E119+$G119,$E119+$F119,$E119+$G119),IF($J119="",IF($E119+$F119&gt;$E119+$G119,$E119+$F119,$E119+$G119),"XXX")&gt;=IF($E119+$F119&lt;$E119+$G119,$E119+$F119,$E119+$G119)),"",IF(OR($J119=Translation!$C$50,$J119=Translation!$D$50),"",IF(OR($J119=Translation!$C$51,$J119=Translation!$D$51),Translation!$K$5,IF($J119&gt;IF($E119+$F119&gt;$E119+$G119,$E119+$F119,$E119+$G119),$J119-IF($E119+$F119&gt;$E119+$G119,$E119+$F119,$E119+$G119),IF($J119&lt;IF($E119+$F119&lt;$E119+$G119,$E119+$F119,$E119+$G119),$J119-IF($E119+$F119&lt;$E119+$G119,$E119+$F119,$E119+$G119),"")))))</f>
        <v/>
      </c>
      <c r="P119" s="274" t="str">
        <f>IF(AND(IF($K119="",IF($E119+$F119&gt;$E119+$G119,$E119+$F119,$E119+$G119),"XXX")&lt;=IF($E119+$F119&gt;$E119+$G119,$E119+$F119,$E119+$G119),IF($K119="",IF($E119+$F119&gt;$E119+$G119,$E119+$F119,$E119+$G119),"XXX")&gt;=IF($E119+$F119&lt;$E119+$G119,$E119+$F119,$E119+$G119)),"",IF(OR($K119=Translation!$C$50,$K119=Translation!$D$50),"",IF(OR($K119=Translation!$C$51,$K119=Translation!$D$51),Translation!$K$5,IF($K119&gt;IF($E119+$F119&gt;$E119+$G119,$E119+$F119,$E119+$G119),$K119-IF($E119+$F119&gt;$E119+$G119,$E119+$F119,$E119+$G119),IF($K119&lt;IF($E119+$F119&lt;$E119+$G119,$E119+$F119,$E119+$G119),$K119-IF($E119+$F119&lt;$E119+$G119,$E119+$F119,$E119+$G119),"")))))</f>
        <v/>
      </c>
      <c r="Q119" s="274" t="str">
        <f>IF(AND(IF($L119="",IF($E119+$F119&gt;$E119+$G119,$E119+$F119,$E119+$G119),"XXX")&lt;=IF($E119+$F119&gt;$E119+$G119,$E119+$F119,$E119+$G119),IF($L119="",IF($E119+$F119&gt;$E119+$G119,$E119+$F119,$E119+$G119),"XXX")&gt;=IF($E119+$F119&lt;$E119+$G119,$E119+$F119,$E119+$G119)),"",IF(OR($L119=Translation!$C$50,$L119=Translation!$D$50),"",IF(OR($L119=Translation!$C$51,$L119=Translation!$D$51),Translation!$K$5,IF($L119&gt;IF($E119+$F119&gt;$E119+$G119,$E119+$F119,$E119+$G119),$L119-IF($E119+$F119&gt;$E119+$G119,$E119+$F119,$E119+$G119),IF($L119&lt;IF($E119+$F119&lt;$E119+$G119,$E119+$F119,$E119+$G119),$L119-IF($E119+$F119&lt;$E119+$G119,$E119+$F119,$E119+$G119),"")))))</f>
        <v/>
      </c>
      <c r="R119" s="274" t="str">
        <f>IF(AND(IF($M119="",IF($E119+$F119&gt;$E119+$G119,$E119+$F119,$E119+$G119),"XXX")&lt;=IF($E119+$F119&gt;$E119+$G119,$E119+$F119,$E119+$G119),IF($M119="",IF($E119+$F119&gt;$E119+$G119,$E119+$F119,$E119+$G119),"XXX")&gt;=IF($E119+$F119&lt;$E119+$G119,$E119+$F119,$E119+$G119)),"",IF(OR($M119=Translation!$C$50,$M119=Translation!$D$50),"",IF(OR($M119=Translation!$C$51,$M119=Translation!$D$51),Translation!$K$5,IF($M119&gt;IF($E119+$F119&gt;$E119+$G119,$E119+$F119,$E119+$G119),$M119-IF($E119+$F119&gt;$E119+$G119,$E119+$F119,$E119+$G119),IF($M119&lt;IF($E119+$F119&lt;$E119+$G119,$E119+$F119,$E119+$G119),$M119-IF($E119+$F119&lt;$E119+$G119,$E119+$F119,$E119+$G119),"")))))</f>
        <v/>
      </c>
      <c r="S119" s="275"/>
      <c r="T119" s="23" t="str">
        <f t="shared" si="6"/>
        <v/>
      </c>
      <c r="U119" s="24" t="str">
        <f t="shared" si="5"/>
        <v/>
      </c>
      <c r="V119" s="261"/>
      <c r="W119" s="276"/>
      <c r="X119" s="277"/>
      <c r="Y119" s="264" t="str">
        <f>IF(AND(IF($W119="",IF($E119+$F119&gt;$E119+$G119,$E119+$F119,$E119+$G119),"XXX")&lt;=IF($E119+$F119&gt;$E119+$G119,$E119+$F119,$E119+$G119),IF($W119="",IF($E119+$F119&gt;$E119+$G119,$E119+$F119,$E119+$G119),"XXX")&gt;=IF($E119+$F119&lt;$E119+$G119,$E119+$F119,$E119+$G119)),"",IF(OR($W119=Translation!$C$50,$W119=Translation!$D$50),"",IF(OR($W119=Translation!$C$51,$W119=Translation!$D$51),Translation!$K$5,IF($W119&gt;IF($E119+$F119&gt;$E119+$G119,$E119+$F119,$E119+$G119),$W119-IF($E119+$F119&gt;$E119+$G119,$E119+$F119,$E119+$G119),IF($W119&lt;IF($E119+$F119&lt;$E119+$G119,$E119+$F119,$E119+$G119),$W119-IF($E119+$F119&lt;$E119+$G119,$E119+$F119,$E119+$G119),"")))))</f>
        <v/>
      </c>
      <c r="Z119" s="265" t="str">
        <f>IF(AND(IF($X119="",IF($E119+$F119&gt;$E119+$G119,$E119+$F119,$E119+$G119),"XXX")&lt;=IF($E119+$F119&gt;$E119+$G119,$E119+$F119,$E119+$G119),IF($X119="",IF($E119+$F119&gt;$E119+$G119,$E119+$F119,$E119+$G119),"XXX")&gt;=IF($E119+$F119&lt;$E119+$G119,$E119+$F119,$E119+$G119)),"",IF(OR($X119=Translation!$C$50,$X119=Translation!$D$50),"",IF(OR($X119=Translation!$C$51,$X119=Translation!$D$51),Translation!$K$5,IF($X119&gt;IF($E119+$F119&gt;$E119+$G119,$E119+$F119,$E119+$G119),$X119-IF($E119+$F119&gt;$E119+$G119,$E119+$F119,$E119+$G119),IF($X119&lt;IF($E119+$F119&lt;$E119+$G119,$E119+$F119,$E119+$G119),$X119-IF($E119+$F119&lt;$E119+$G119,$E119+$F119,$E119+$G119),"")))))</f>
        <v/>
      </c>
      <c r="AA119" s="278" t="str">
        <f>IF(ISBLANK(Report!AI119),"",AI119)</f>
        <v/>
      </c>
      <c r="AB119" s="25" t="str">
        <f t="shared" si="8"/>
        <v/>
      </c>
      <c r="AC119" s="26" t="str">
        <f t="shared" si="9"/>
        <v/>
      </c>
      <c r="AE119" s="45"/>
      <c r="AF119" s="177">
        <v>118</v>
      </c>
      <c r="AG119" s="177" t="str">
        <f t="shared" si="7"/>
        <v/>
      </c>
      <c r="AI119" s="16"/>
      <c r="AJ119" s="189"/>
    </row>
    <row r="120" spans="1:36" s="177" customFormat="1" ht="17.399999999999999" x14ac:dyDescent="0.3">
      <c r="A120" s="190"/>
      <c r="B120" s="196"/>
      <c r="C120" s="267"/>
      <c r="D120" s="268"/>
      <c r="E120" s="269"/>
      <c r="F120" s="269"/>
      <c r="G120" s="269"/>
      <c r="H120" s="270" t="str">
        <f>IF(AND(I120&lt;&gt;"",I120&lt;&gt;"None"),VLOOKUP(I120,Translation!$N$4:$O$111,2,FALSE),"")</f>
        <v/>
      </c>
      <c r="I120" s="270"/>
      <c r="J120" s="269"/>
      <c r="K120" s="269"/>
      <c r="L120" s="269"/>
      <c r="M120" s="271"/>
      <c r="N120" s="272"/>
      <c r="O120" s="273" t="str">
        <f>IF(AND(IF($J120="",IF($E120+$F120&gt;$E120+$G120,$E120+$F120,$E120+$G120),"XXX")&lt;=IF($E120+$F120&gt;$E120+$G120,$E120+$F120,$E120+$G120),IF($J120="",IF($E120+$F120&gt;$E120+$G120,$E120+$F120,$E120+$G120),"XXX")&gt;=IF($E120+$F120&lt;$E120+$G120,$E120+$F120,$E120+$G120)),"",IF(OR($J120=Translation!$C$50,$J120=Translation!$D$50),"",IF(OR($J120=Translation!$C$51,$J120=Translation!$D$51),Translation!$K$5,IF($J120&gt;IF($E120+$F120&gt;$E120+$G120,$E120+$F120,$E120+$G120),$J120-IF($E120+$F120&gt;$E120+$G120,$E120+$F120,$E120+$G120),IF($J120&lt;IF($E120+$F120&lt;$E120+$G120,$E120+$F120,$E120+$G120),$J120-IF($E120+$F120&lt;$E120+$G120,$E120+$F120,$E120+$G120),"")))))</f>
        <v/>
      </c>
      <c r="P120" s="274" t="str">
        <f>IF(AND(IF($K120="",IF($E120+$F120&gt;$E120+$G120,$E120+$F120,$E120+$G120),"XXX")&lt;=IF($E120+$F120&gt;$E120+$G120,$E120+$F120,$E120+$G120),IF($K120="",IF($E120+$F120&gt;$E120+$G120,$E120+$F120,$E120+$G120),"XXX")&gt;=IF($E120+$F120&lt;$E120+$G120,$E120+$F120,$E120+$G120)),"",IF(OR($K120=Translation!$C$50,$K120=Translation!$D$50),"",IF(OR($K120=Translation!$C$51,$K120=Translation!$D$51),Translation!$K$5,IF($K120&gt;IF($E120+$F120&gt;$E120+$G120,$E120+$F120,$E120+$G120),$K120-IF($E120+$F120&gt;$E120+$G120,$E120+$F120,$E120+$G120),IF($K120&lt;IF($E120+$F120&lt;$E120+$G120,$E120+$F120,$E120+$G120),$K120-IF($E120+$F120&lt;$E120+$G120,$E120+$F120,$E120+$G120),"")))))</f>
        <v/>
      </c>
      <c r="Q120" s="274" t="str">
        <f>IF(AND(IF($L120="",IF($E120+$F120&gt;$E120+$G120,$E120+$F120,$E120+$G120),"XXX")&lt;=IF($E120+$F120&gt;$E120+$G120,$E120+$F120,$E120+$G120),IF($L120="",IF($E120+$F120&gt;$E120+$G120,$E120+$F120,$E120+$G120),"XXX")&gt;=IF($E120+$F120&lt;$E120+$G120,$E120+$F120,$E120+$G120)),"",IF(OR($L120=Translation!$C$50,$L120=Translation!$D$50),"",IF(OR($L120=Translation!$C$51,$L120=Translation!$D$51),Translation!$K$5,IF($L120&gt;IF($E120+$F120&gt;$E120+$G120,$E120+$F120,$E120+$G120),$L120-IF($E120+$F120&gt;$E120+$G120,$E120+$F120,$E120+$G120),IF($L120&lt;IF($E120+$F120&lt;$E120+$G120,$E120+$F120,$E120+$G120),$L120-IF($E120+$F120&lt;$E120+$G120,$E120+$F120,$E120+$G120),"")))))</f>
        <v/>
      </c>
      <c r="R120" s="274" t="str">
        <f>IF(AND(IF($M120="",IF($E120+$F120&gt;$E120+$G120,$E120+$F120,$E120+$G120),"XXX")&lt;=IF($E120+$F120&gt;$E120+$G120,$E120+$F120,$E120+$G120),IF($M120="",IF($E120+$F120&gt;$E120+$G120,$E120+$F120,$E120+$G120),"XXX")&gt;=IF($E120+$F120&lt;$E120+$G120,$E120+$F120,$E120+$G120)),"",IF(OR($M120=Translation!$C$50,$M120=Translation!$D$50),"",IF(OR($M120=Translation!$C$51,$M120=Translation!$D$51),Translation!$K$5,IF($M120&gt;IF($E120+$F120&gt;$E120+$G120,$E120+$F120,$E120+$G120),$M120-IF($E120+$F120&gt;$E120+$G120,$E120+$F120,$E120+$G120),IF($M120&lt;IF($E120+$F120&lt;$E120+$G120,$E120+$F120,$E120+$G120),$M120-IF($E120+$F120&lt;$E120+$G120,$E120+$F120,$E120+$G120),"")))))</f>
        <v/>
      </c>
      <c r="S120" s="275"/>
      <c r="T120" s="23" t="str">
        <f t="shared" si="6"/>
        <v/>
      </c>
      <c r="U120" s="24" t="str">
        <f t="shared" si="5"/>
        <v/>
      </c>
      <c r="V120" s="261"/>
      <c r="W120" s="276"/>
      <c r="X120" s="277"/>
      <c r="Y120" s="264" t="str">
        <f>IF(AND(IF($W120="",IF($E120+$F120&gt;$E120+$G120,$E120+$F120,$E120+$G120),"XXX")&lt;=IF($E120+$F120&gt;$E120+$G120,$E120+$F120,$E120+$G120),IF($W120="",IF($E120+$F120&gt;$E120+$G120,$E120+$F120,$E120+$G120),"XXX")&gt;=IF($E120+$F120&lt;$E120+$G120,$E120+$F120,$E120+$G120)),"",IF(OR($W120=Translation!$C$50,$W120=Translation!$D$50),"",IF(OR($W120=Translation!$C$51,$W120=Translation!$D$51),Translation!$K$5,IF($W120&gt;IF($E120+$F120&gt;$E120+$G120,$E120+$F120,$E120+$G120),$W120-IF($E120+$F120&gt;$E120+$G120,$E120+$F120,$E120+$G120),IF($W120&lt;IF($E120+$F120&lt;$E120+$G120,$E120+$F120,$E120+$G120),$W120-IF($E120+$F120&lt;$E120+$G120,$E120+$F120,$E120+$G120),"")))))</f>
        <v/>
      </c>
      <c r="Z120" s="265" t="str">
        <f>IF(AND(IF($X120="",IF($E120+$F120&gt;$E120+$G120,$E120+$F120,$E120+$G120),"XXX")&lt;=IF($E120+$F120&gt;$E120+$G120,$E120+$F120,$E120+$G120),IF($X120="",IF($E120+$F120&gt;$E120+$G120,$E120+$F120,$E120+$G120),"XXX")&gt;=IF($E120+$F120&lt;$E120+$G120,$E120+$F120,$E120+$G120)),"",IF(OR($X120=Translation!$C$50,$X120=Translation!$D$50),"",IF(OR($X120=Translation!$C$51,$X120=Translation!$D$51),Translation!$K$5,IF($X120&gt;IF($E120+$F120&gt;$E120+$G120,$E120+$F120,$E120+$G120),$X120-IF($E120+$F120&gt;$E120+$G120,$E120+$F120,$E120+$G120),IF($X120&lt;IF($E120+$F120&lt;$E120+$G120,$E120+$F120,$E120+$G120),$X120-IF($E120+$F120&lt;$E120+$G120,$E120+$F120,$E120+$G120),"")))))</f>
        <v/>
      </c>
      <c r="AA120" s="278" t="str">
        <f>IF(ISBLANK(Report!AI120),"",AI120)</f>
        <v/>
      </c>
      <c r="AB120" s="25" t="str">
        <f t="shared" si="8"/>
        <v/>
      </c>
      <c r="AC120" s="26" t="str">
        <f t="shared" si="9"/>
        <v/>
      </c>
      <c r="AE120" s="45"/>
      <c r="AF120" s="15">
        <v>119</v>
      </c>
      <c r="AG120" s="177" t="str">
        <f t="shared" si="7"/>
        <v/>
      </c>
      <c r="AI120" s="16"/>
      <c r="AJ120" s="189"/>
    </row>
    <row r="121" spans="1:36" s="177" customFormat="1" ht="17.399999999999999" x14ac:dyDescent="0.3">
      <c r="A121" s="190"/>
      <c r="B121" s="196"/>
      <c r="C121" s="267"/>
      <c r="D121" s="268"/>
      <c r="E121" s="269"/>
      <c r="F121" s="269"/>
      <c r="G121" s="269"/>
      <c r="H121" s="270" t="str">
        <f>IF(AND(I121&lt;&gt;"",I121&lt;&gt;"None"),VLOOKUP(I121,Translation!$N$4:$O$111,2,FALSE),"")</f>
        <v/>
      </c>
      <c r="I121" s="270"/>
      <c r="J121" s="269"/>
      <c r="K121" s="269"/>
      <c r="L121" s="269"/>
      <c r="M121" s="271"/>
      <c r="N121" s="272"/>
      <c r="O121" s="273" t="str">
        <f>IF(AND(IF($J121="",IF($E121+$F121&gt;$E121+$G121,$E121+$F121,$E121+$G121),"XXX")&lt;=IF($E121+$F121&gt;$E121+$G121,$E121+$F121,$E121+$G121),IF($J121="",IF($E121+$F121&gt;$E121+$G121,$E121+$F121,$E121+$G121),"XXX")&gt;=IF($E121+$F121&lt;$E121+$G121,$E121+$F121,$E121+$G121)),"",IF(OR($J121=Translation!$C$50,$J121=Translation!$D$50),"",IF(OR($J121=Translation!$C$51,$J121=Translation!$D$51),Translation!$K$5,IF($J121&gt;IF($E121+$F121&gt;$E121+$G121,$E121+$F121,$E121+$G121),$J121-IF($E121+$F121&gt;$E121+$G121,$E121+$F121,$E121+$G121),IF($J121&lt;IF($E121+$F121&lt;$E121+$G121,$E121+$F121,$E121+$G121),$J121-IF($E121+$F121&lt;$E121+$G121,$E121+$F121,$E121+$G121),"")))))</f>
        <v/>
      </c>
      <c r="P121" s="274" t="str">
        <f>IF(AND(IF($K121="",IF($E121+$F121&gt;$E121+$G121,$E121+$F121,$E121+$G121),"XXX")&lt;=IF($E121+$F121&gt;$E121+$G121,$E121+$F121,$E121+$G121),IF($K121="",IF($E121+$F121&gt;$E121+$G121,$E121+$F121,$E121+$G121),"XXX")&gt;=IF($E121+$F121&lt;$E121+$G121,$E121+$F121,$E121+$G121)),"",IF(OR($K121=Translation!$C$50,$K121=Translation!$D$50),"",IF(OR($K121=Translation!$C$51,$K121=Translation!$D$51),Translation!$K$5,IF($K121&gt;IF($E121+$F121&gt;$E121+$G121,$E121+$F121,$E121+$G121),$K121-IF($E121+$F121&gt;$E121+$G121,$E121+$F121,$E121+$G121),IF($K121&lt;IF($E121+$F121&lt;$E121+$G121,$E121+$F121,$E121+$G121),$K121-IF($E121+$F121&lt;$E121+$G121,$E121+$F121,$E121+$G121),"")))))</f>
        <v/>
      </c>
      <c r="Q121" s="274" t="str">
        <f>IF(AND(IF($L121="",IF($E121+$F121&gt;$E121+$G121,$E121+$F121,$E121+$G121),"XXX")&lt;=IF($E121+$F121&gt;$E121+$G121,$E121+$F121,$E121+$G121),IF($L121="",IF($E121+$F121&gt;$E121+$G121,$E121+$F121,$E121+$G121),"XXX")&gt;=IF($E121+$F121&lt;$E121+$G121,$E121+$F121,$E121+$G121)),"",IF(OR($L121=Translation!$C$50,$L121=Translation!$D$50),"",IF(OR($L121=Translation!$C$51,$L121=Translation!$D$51),Translation!$K$5,IF($L121&gt;IF($E121+$F121&gt;$E121+$G121,$E121+$F121,$E121+$G121),$L121-IF($E121+$F121&gt;$E121+$G121,$E121+$F121,$E121+$G121),IF($L121&lt;IF($E121+$F121&lt;$E121+$G121,$E121+$F121,$E121+$G121),$L121-IF($E121+$F121&lt;$E121+$G121,$E121+$F121,$E121+$G121),"")))))</f>
        <v/>
      </c>
      <c r="R121" s="274" t="str">
        <f>IF(AND(IF($M121="",IF($E121+$F121&gt;$E121+$G121,$E121+$F121,$E121+$G121),"XXX")&lt;=IF($E121+$F121&gt;$E121+$G121,$E121+$F121,$E121+$G121),IF($M121="",IF($E121+$F121&gt;$E121+$G121,$E121+$F121,$E121+$G121),"XXX")&gt;=IF($E121+$F121&lt;$E121+$G121,$E121+$F121,$E121+$G121)),"",IF(OR($M121=Translation!$C$50,$M121=Translation!$D$50),"",IF(OR($M121=Translation!$C$51,$M121=Translation!$D$51),Translation!$K$5,IF($M121&gt;IF($E121+$F121&gt;$E121+$G121,$E121+$F121,$E121+$G121),$M121-IF($E121+$F121&gt;$E121+$G121,$E121+$F121,$E121+$G121),IF($M121&lt;IF($E121+$F121&lt;$E121+$G121,$E121+$F121,$E121+$G121),$M121-IF($E121+$F121&lt;$E121+$G121,$E121+$F121,$E121+$G121),"")))))</f>
        <v/>
      </c>
      <c r="S121" s="275"/>
      <c r="T121" s="23" t="str">
        <f t="shared" si="6"/>
        <v/>
      </c>
      <c r="U121" s="24" t="str">
        <f t="shared" si="5"/>
        <v/>
      </c>
      <c r="V121" s="261"/>
      <c r="W121" s="276"/>
      <c r="X121" s="277"/>
      <c r="Y121" s="264" t="str">
        <f>IF(AND(IF($W121="",IF($E121+$F121&gt;$E121+$G121,$E121+$F121,$E121+$G121),"XXX")&lt;=IF($E121+$F121&gt;$E121+$G121,$E121+$F121,$E121+$G121),IF($W121="",IF($E121+$F121&gt;$E121+$G121,$E121+$F121,$E121+$G121),"XXX")&gt;=IF($E121+$F121&lt;$E121+$G121,$E121+$F121,$E121+$G121)),"",IF(OR($W121=Translation!$C$50,$W121=Translation!$D$50),"",IF(OR($W121=Translation!$C$51,$W121=Translation!$D$51),Translation!$K$5,IF($W121&gt;IF($E121+$F121&gt;$E121+$G121,$E121+$F121,$E121+$G121),$W121-IF($E121+$F121&gt;$E121+$G121,$E121+$F121,$E121+$G121),IF($W121&lt;IF($E121+$F121&lt;$E121+$G121,$E121+$F121,$E121+$G121),$W121-IF($E121+$F121&lt;$E121+$G121,$E121+$F121,$E121+$G121),"")))))</f>
        <v/>
      </c>
      <c r="Z121" s="265" t="str">
        <f>IF(AND(IF($X121="",IF($E121+$F121&gt;$E121+$G121,$E121+$F121,$E121+$G121),"XXX")&lt;=IF($E121+$F121&gt;$E121+$G121,$E121+$F121,$E121+$G121),IF($X121="",IF($E121+$F121&gt;$E121+$G121,$E121+$F121,$E121+$G121),"XXX")&gt;=IF($E121+$F121&lt;$E121+$G121,$E121+$F121,$E121+$G121)),"",IF(OR($X121=Translation!$C$50,$X121=Translation!$D$50),"",IF(OR($X121=Translation!$C$51,$X121=Translation!$D$51),Translation!$K$5,IF($X121&gt;IF($E121+$F121&gt;$E121+$G121,$E121+$F121,$E121+$G121),$X121-IF($E121+$F121&gt;$E121+$G121,$E121+$F121,$E121+$G121),IF($X121&lt;IF($E121+$F121&lt;$E121+$G121,$E121+$F121,$E121+$G121),$X121-IF($E121+$F121&lt;$E121+$G121,$E121+$F121,$E121+$G121),"")))))</f>
        <v/>
      </c>
      <c r="AA121" s="278" t="str">
        <f>IF(ISBLANK(Report!AI121),"",AI121)</f>
        <v/>
      </c>
      <c r="AB121" s="25" t="str">
        <f t="shared" si="8"/>
        <v/>
      </c>
      <c r="AC121" s="26" t="str">
        <f t="shared" si="9"/>
        <v/>
      </c>
      <c r="AE121" s="45"/>
      <c r="AF121" s="177">
        <v>120</v>
      </c>
      <c r="AG121" s="177" t="str">
        <f t="shared" si="7"/>
        <v/>
      </c>
      <c r="AI121" s="16"/>
      <c r="AJ121" s="189"/>
    </row>
    <row r="122" spans="1:36" s="177" customFormat="1" ht="17.399999999999999" x14ac:dyDescent="0.3">
      <c r="A122" s="190"/>
      <c r="B122" s="196"/>
      <c r="C122" s="267"/>
      <c r="D122" s="268"/>
      <c r="E122" s="269"/>
      <c r="F122" s="269"/>
      <c r="G122" s="269"/>
      <c r="H122" s="270" t="str">
        <f>IF(AND(I122&lt;&gt;"",I122&lt;&gt;"None"),VLOOKUP(I122,Translation!$N$4:$O$111,2,FALSE),"")</f>
        <v/>
      </c>
      <c r="I122" s="270"/>
      <c r="J122" s="269"/>
      <c r="K122" s="269"/>
      <c r="L122" s="269"/>
      <c r="M122" s="271"/>
      <c r="N122" s="272"/>
      <c r="O122" s="273" t="str">
        <f>IF(AND(IF($J122="",IF($E122+$F122&gt;$E122+$G122,$E122+$F122,$E122+$G122),"XXX")&lt;=IF($E122+$F122&gt;$E122+$G122,$E122+$F122,$E122+$G122),IF($J122="",IF($E122+$F122&gt;$E122+$G122,$E122+$F122,$E122+$G122),"XXX")&gt;=IF($E122+$F122&lt;$E122+$G122,$E122+$F122,$E122+$G122)),"",IF(OR($J122=Translation!$C$50,$J122=Translation!$D$50),"",IF(OR($J122=Translation!$C$51,$J122=Translation!$D$51),Translation!$K$5,IF($J122&gt;IF($E122+$F122&gt;$E122+$G122,$E122+$F122,$E122+$G122),$J122-IF($E122+$F122&gt;$E122+$G122,$E122+$F122,$E122+$G122),IF($J122&lt;IF($E122+$F122&lt;$E122+$G122,$E122+$F122,$E122+$G122),$J122-IF($E122+$F122&lt;$E122+$G122,$E122+$F122,$E122+$G122),"")))))</f>
        <v/>
      </c>
      <c r="P122" s="274" t="str">
        <f>IF(AND(IF($K122="",IF($E122+$F122&gt;$E122+$G122,$E122+$F122,$E122+$G122),"XXX")&lt;=IF($E122+$F122&gt;$E122+$G122,$E122+$F122,$E122+$G122),IF($K122="",IF($E122+$F122&gt;$E122+$G122,$E122+$F122,$E122+$G122),"XXX")&gt;=IF($E122+$F122&lt;$E122+$G122,$E122+$F122,$E122+$G122)),"",IF(OR($K122=Translation!$C$50,$K122=Translation!$D$50),"",IF(OR($K122=Translation!$C$51,$K122=Translation!$D$51),Translation!$K$5,IF($K122&gt;IF($E122+$F122&gt;$E122+$G122,$E122+$F122,$E122+$G122),$K122-IF($E122+$F122&gt;$E122+$G122,$E122+$F122,$E122+$G122),IF($K122&lt;IF($E122+$F122&lt;$E122+$G122,$E122+$F122,$E122+$G122),$K122-IF($E122+$F122&lt;$E122+$G122,$E122+$F122,$E122+$G122),"")))))</f>
        <v/>
      </c>
      <c r="Q122" s="274" t="str">
        <f>IF(AND(IF($L122="",IF($E122+$F122&gt;$E122+$G122,$E122+$F122,$E122+$G122),"XXX")&lt;=IF($E122+$F122&gt;$E122+$G122,$E122+$F122,$E122+$G122),IF($L122="",IF($E122+$F122&gt;$E122+$G122,$E122+$F122,$E122+$G122),"XXX")&gt;=IF($E122+$F122&lt;$E122+$G122,$E122+$F122,$E122+$G122)),"",IF(OR($L122=Translation!$C$50,$L122=Translation!$D$50),"",IF(OR($L122=Translation!$C$51,$L122=Translation!$D$51),Translation!$K$5,IF($L122&gt;IF($E122+$F122&gt;$E122+$G122,$E122+$F122,$E122+$G122),$L122-IF($E122+$F122&gt;$E122+$G122,$E122+$F122,$E122+$G122),IF($L122&lt;IF($E122+$F122&lt;$E122+$G122,$E122+$F122,$E122+$G122),$L122-IF($E122+$F122&lt;$E122+$G122,$E122+$F122,$E122+$G122),"")))))</f>
        <v/>
      </c>
      <c r="R122" s="274" t="str">
        <f>IF(AND(IF($M122="",IF($E122+$F122&gt;$E122+$G122,$E122+$F122,$E122+$G122),"XXX")&lt;=IF($E122+$F122&gt;$E122+$G122,$E122+$F122,$E122+$G122),IF($M122="",IF($E122+$F122&gt;$E122+$G122,$E122+$F122,$E122+$G122),"XXX")&gt;=IF($E122+$F122&lt;$E122+$G122,$E122+$F122,$E122+$G122)),"",IF(OR($M122=Translation!$C$50,$M122=Translation!$D$50),"",IF(OR($M122=Translation!$C$51,$M122=Translation!$D$51),Translation!$K$5,IF($M122&gt;IF($E122+$F122&gt;$E122+$G122,$E122+$F122,$E122+$G122),$M122-IF($E122+$F122&gt;$E122+$G122,$E122+$F122,$E122+$G122),IF($M122&lt;IF($E122+$F122&lt;$E122+$G122,$E122+$F122,$E122+$G122),$M122-IF($E122+$F122&lt;$E122+$G122,$E122+$F122,$E122+$G122),"")))))</f>
        <v/>
      </c>
      <c r="S122" s="275"/>
      <c r="T122" s="23" t="str">
        <f t="shared" si="6"/>
        <v/>
      </c>
      <c r="U122" s="24" t="str">
        <f t="shared" si="5"/>
        <v/>
      </c>
      <c r="V122" s="261"/>
      <c r="W122" s="276"/>
      <c r="X122" s="277"/>
      <c r="Y122" s="264" t="str">
        <f>IF(AND(IF($W122="",IF($E122+$F122&gt;$E122+$G122,$E122+$F122,$E122+$G122),"XXX")&lt;=IF($E122+$F122&gt;$E122+$G122,$E122+$F122,$E122+$G122),IF($W122="",IF($E122+$F122&gt;$E122+$G122,$E122+$F122,$E122+$G122),"XXX")&gt;=IF($E122+$F122&lt;$E122+$G122,$E122+$F122,$E122+$G122)),"",IF(OR($W122=Translation!$C$50,$W122=Translation!$D$50),"",IF(OR($W122=Translation!$C$51,$W122=Translation!$D$51),Translation!$K$5,IF($W122&gt;IF($E122+$F122&gt;$E122+$G122,$E122+$F122,$E122+$G122),$W122-IF($E122+$F122&gt;$E122+$G122,$E122+$F122,$E122+$G122),IF($W122&lt;IF($E122+$F122&lt;$E122+$G122,$E122+$F122,$E122+$G122),$W122-IF($E122+$F122&lt;$E122+$G122,$E122+$F122,$E122+$G122),"")))))</f>
        <v/>
      </c>
      <c r="Z122" s="265" t="str">
        <f>IF(AND(IF($X122="",IF($E122+$F122&gt;$E122+$G122,$E122+$F122,$E122+$G122),"XXX")&lt;=IF($E122+$F122&gt;$E122+$G122,$E122+$F122,$E122+$G122),IF($X122="",IF($E122+$F122&gt;$E122+$G122,$E122+$F122,$E122+$G122),"XXX")&gt;=IF($E122+$F122&lt;$E122+$G122,$E122+$F122,$E122+$G122)),"",IF(OR($X122=Translation!$C$50,$X122=Translation!$D$50),"",IF(OR($X122=Translation!$C$51,$X122=Translation!$D$51),Translation!$K$5,IF($X122&gt;IF($E122+$F122&gt;$E122+$G122,$E122+$F122,$E122+$G122),$X122-IF($E122+$F122&gt;$E122+$G122,$E122+$F122,$E122+$G122),IF($X122&lt;IF($E122+$F122&lt;$E122+$G122,$E122+$F122,$E122+$G122),$X122-IF($E122+$F122&lt;$E122+$G122,$E122+$F122,$E122+$G122),"")))))</f>
        <v/>
      </c>
      <c r="AA122" s="278" t="str">
        <f>IF(ISBLANK(Report!AI122),"",AI122)</f>
        <v/>
      </c>
      <c r="AB122" s="25" t="str">
        <f t="shared" si="8"/>
        <v/>
      </c>
      <c r="AC122" s="26" t="str">
        <f t="shared" si="9"/>
        <v/>
      </c>
      <c r="AE122" s="45"/>
      <c r="AF122" s="15">
        <v>121</v>
      </c>
      <c r="AG122" s="177" t="str">
        <f t="shared" si="7"/>
        <v/>
      </c>
      <c r="AI122" s="16"/>
      <c r="AJ122" s="189"/>
    </row>
    <row r="123" spans="1:36" s="177" customFormat="1" ht="17.399999999999999" x14ac:dyDescent="0.3">
      <c r="A123" s="190"/>
      <c r="B123" s="196"/>
      <c r="C123" s="267"/>
      <c r="D123" s="268"/>
      <c r="E123" s="269"/>
      <c r="F123" s="269"/>
      <c r="G123" s="269"/>
      <c r="H123" s="270" t="str">
        <f>IF(AND(I123&lt;&gt;"",I123&lt;&gt;"None"),VLOOKUP(I123,Translation!$N$4:$O$111,2,FALSE),"")</f>
        <v/>
      </c>
      <c r="I123" s="270"/>
      <c r="J123" s="269"/>
      <c r="K123" s="269"/>
      <c r="L123" s="269"/>
      <c r="M123" s="271"/>
      <c r="N123" s="272"/>
      <c r="O123" s="273" t="str">
        <f>IF(AND(IF($J123="",IF($E123+$F123&gt;$E123+$G123,$E123+$F123,$E123+$G123),"XXX")&lt;=IF($E123+$F123&gt;$E123+$G123,$E123+$F123,$E123+$G123),IF($J123="",IF($E123+$F123&gt;$E123+$G123,$E123+$F123,$E123+$G123),"XXX")&gt;=IF($E123+$F123&lt;$E123+$G123,$E123+$F123,$E123+$G123)),"",IF(OR($J123=Translation!$C$50,$J123=Translation!$D$50),"",IF(OR($J123=Translation!$C$51,$J123=Translation!$D$51),Translation!$K$5,IF($J123&gt;IF($E123+$F123&gt;$E123+$G123,$E123+$F123,$E123+$G123),$J123-IF($E123+$F123&gt;$E123+$G123,$E123+$F123,$E123+$G123),IF($J123&lt;IF($E123+$F123&lt;$E123+$G123,$E123+$F123,$E123+$G123),$J123-IF($E123+$F123&lt;$E123+$G123,$E123+$F123,$E123+$G123),"")))))</f>
        <v/>
      </c>
      <c r="P123" s="274" t="str">
        <f>IF(AND(IF($K123="",IF($E123+$F123&gt;$E123+$G123,$E123+$F123,$E123+$G123),"XXX")&lt;=IF($E123+$F123&gt;$E123+$G123,$E123+$F123,$E123+$G123),IF($K123="",IF($E123+$F123&gt;$E123+$G123,$E123+$F123,$E123+$G123),"XXX")&gt;=IF($E123+$F123&lt;$E123+$G123,$E123+$F123,$E123+$G123)),"",IF(OR($K123=Translation!$C$50,$K123=Translation!$D$50),"",IF(OR($K123=Translation!$C$51,$K123=Translation!$D$51),Translation!$K$5,IF($K123&gt;IF($E123+$F123&gt;$E123+$G123,$E123+$F123,$E123+$G123),$K123-IF($E123+$F123&gt;$E123+$G123,$E123+$F123,$E123+$G123),IF($K123&lt;IF($E123+$F123&lt;$E123+$G123,$E123+$F123,$E123+$G123),$K123-IF($E123+$F123&lt;$E123+$G123,$E123+$F123,$E123+$G123),"")))))</f>
        <v/>
      </c>
      <c r="Q123" s="274" t="str">
        <f>IF(AND(IF($L123="",IF($E123+$F123&gt;$E123+$G123,$E123+$F123,$E123+$G123),"XXX")&lt;=IF($E123+$F123&gt;$E123+$G123,$E123+$F123,$E123+$G123),IF($L123="",IF($E123+$F123&gt;$E123+$G123,$E123+$F123,$E123+$G123),"XXX")&gt;=IF($E123+$F123&lt;$E123+$G123,$E123+$F123,$E123+$G123)),"",IF(OR($L123=Translation!$C$50,$L123=Translation!$D$50),"",IF(OR($L123=Translation!$C$51,$L123=Translation!$D$51),Translation!$K$5,IF($L123&gt;IF($E123+$F123&gt;$E123+$G123,$E123+$F123,$E123+$G123),$L123-IF($E123+$F123&gt;$E123+$G123,$E123+$F123,$E123+$G123),IF($L123&lt;IF($E123+$F123&lt;$E123+$G123,$E123+$F123,$E123+$G123),$L123-IF($E123+$F123&lt;$E123+$G123,$E123+$F123,$E123+$G123),"")))))</f>
        <v/>
      </c>
      <c r="R123" s="274" t="str">
        <f>IF(AND(IF($M123="",IF($E123+$F123&gt;$E123+$G123,$E123+$F123,$E123+$G123),"XXX")&lt;=IF($E123+$F123&gt;$E123+$G123,$E123+$F123,$E123+$G123),IF($M123="",IF($E123+$F123&gt;$E123+$G123,$E123+$F123,$E123+$G123),"XXX")&gt;=IF($E123+$F123&lt;$E123+$G123,$E123+$F123,$E123+$G123)),"",IF(OR($M123=Translation!$C$50,$M123=Translation!$D$50),"",IF(OR($M123=Translation!$C$51,$M123=Translation!$D$51),Translation!$K$5,IF($M123&gt;IF($E123+$F123&gt;$E123+$G123,$E123+$F123,$E123+$G123),$M123-IF($E123+$F123&gt;$E123+$G123,$E123+$F123,$E123+$G123),IF($M123&lt;IF($E123+$F123&lt;$E123+$G123,$E123+$F123,$E123+$G123),$M123-IF($E123+$F123&lt;$E123+$G123,$E123+$F123,$E123+$G123),"")))))</f>
        <v/>
      </c>
      <c r="S123" s="275"/>
      <c r="T123" s="23" t="str">
        <f t="shared" si="6"/>
        <v/>
      </c>
      <c r="U123" s="24" t="str">
        <f t="shared" si="5"/>
        <v/>
      </c>
      <c r="V123" s="261"/>
      <c r="W123" s="276"/>
      <c r="X123" s="277"/>
      <c r="Y123" s="264" t="str">
        <f>IF(AND(IF($W123="",IF($E123+$F123&gt;$E123+$G123,$E123+$F123,$E123+$G123),"XXX")&lt;=IF($E123+$F123&gt;$E123+$G123,$E123+$F123,$E123+$G123),IF($W123="",IF($E123+$F123&gt;$E123+$G123,$E123+$F123,$E123+$G123),"XXX")&gt;=IF($E123+$F123&lt;$E123+$G123,$E123+$F123,$E123+$G123)),"",IF(OR($W123=Translation!$C$50,$W123=Translation!$D$50),"",IF(OR($W123=Translation!$C$51,$W123=Translation!$D$51),Translation!$K$5,IF($W123&gt;IF($E123+$F123&gt;$E123+$G123,$E123+$F123,$E123+$G123),$W123-IF($E123+$F123&gt;$E123+$G123,$E123+$F123,$E123+$G123),IF($W123&lt;IF($E123+$F123&lt;$E123+$G123,$E123+$F123,$E123+$G123),$W123-IF($E123+$F123&lt;$E123+$G123,$E123+$F123,$E123+$G123),"")))))</f>
        <v/>
      </c>
      <c r="Z123" s="265" t="str">
        <f>IF(AND(IF($X123="",IF($E123+$F123&gt;$E123+$G123,$E123+$F123,$E123+$G123),"XXX")&lt;=IF($E123+$F123&gt;$E123+$G123,$E123+$F123,$E123+$G123),IF($X123="",IF($E123+$F123&gt;$E123+$G123,$E123+$F123,$E123+$G123),"XXX")&gt;=IF($E123+$F123&lt;$E123+$G123,$E123+$F123,$E123+$G123)),"",IF(OR($X123=Translation!$C$50,$X123=Translation!$D$50),"",IF(OR($X123=Translation!$C$51,$X123=Translation!$D$51),Translation!$K$5,IF($X123&gt;IF($E123+$F123&gt;$E123+$G123,$E123+$F123,$E123+$G123),$X123-IF($E123+$F123&gt;$E123+$G123,$E123+$F123,$E123+$G123),IF($X123&lt;IF($E123+$F123&lt;$E123+$G123,$E123+$F123,$E123+$G123),$X123-IF($E123+$F123&lt;$E123+$G123,$E123+$F123,$E123+$G123),"")))))</f>
        <v/>
      </c>
      <c r="AA123" s="278" t="str">
        <f>IF(ISBLANK(Report!AI123),"",AI123)</f>
        <v/>
      </c>
      <c r="AB123" s="25" t="str">
        <f t="shared" si="8"/>
        <v/>
      </c>
      <c r="AC123" s="26" t="str">
        <f t="shared" si="9"/>
        <v/>
      </c>
      <c r="AE123" s="45"/>
      <c r="AF123" s="177">
        <v>122</v>
      </c>
      <c r="AG123" s="177" t="str">
        <f t="shared" si="7"/>
        <v/>
      </c>
      <c r="AI123" s="16"/>
      <c r="AJ123" s="189"/>
    </row>
    <row r="124" spans="1:36" s="177" customFormat="1" ht="17.399999999999999" x14ac:dyDescent="0.3">
      <c r="A124" s="190"/>
      <c r="B124" s="196"/>
      <c r="C124" s="267"/>
      <c r="D124" s="268"/>
      <c r="E124" s="269"/>
      <c r="F124" s="269"/>
      <c r="G124" s="269"/>
      <c r="H124" s="270" t="str">
        <f>IF(AND(I124&lt;&gt;"",I124&lt;&gt;"None"),VLOOKUP(I124,Translation!$N$4:$O$111,2,FALSE),"")</f>
        <v/>
      </c>
      <c r="I124" s="270"/>
      <c r="J124" s="269"/>
      <c r="K124" s="269"/>
      <c r="L124" s="269"/>
      <c r="M124" s="271"/>
      <c r="N124" s="272"/>
      <c r="O124" s="273" t="str">
        <f>IF(AND(IF($J124="",IF($E124+$F124&gt;$E124+$G124,$E124+$F124,$E124+$G124),"XXX")&lt;=IF($E124+$F124&gt;$E124+$G124,$E124+$F124,$E124+$G124),IF($J124="",IF($E124+$F124&gt;$E124+$G124,$E124+$F124,$E124+$G124),"XXX")&gt;=IF($E124+$F124&lt;$E124+$G124,$E124+$F124,$E124+$G124)),"",IF(OR($J124=Translation!$C$50,$J124=Translation!$D$50),"",IF(OR($J124=Translation!$C$51,$J124=Translation!$D$51),Translation!$K$5,IF($J124&gt;IF($E124+$F124&gt;$E124+$G124,$E124+$F124,$E124+$G124),$J124-IF($E124+$F124&gt;$E124+$G124,$E124+$F124,$E124+$G124),IF($J124&lt;IF($E124+$F124&lt;$E124+$G124,$E124+$F124,$E124+$G124),$J124-IF($E124+$F124&lt;$E124+$G124,$E124+$F124,$E124+$G124),"")))))</f>
        <v/>
      </c>
      <c r="P124" s="274" t="str">
        <f>IF(AND(IF($K124="",IF($E124+$F124&gt;$E124+$G124,$E124+$F124,$E124+$G124),"XXX")&lt;=IF($E124+$F124&gt;$E124+$G124,$E124+$F124,$E124+$G124),IF($K124="",IF($E124+$F124&gt;$E124+$G124,$E124+$F124,$E124+$G124),"XXX")&gt;=IF($E124+$F124&lt;$E124+$G124,$E124+$F124,$E124+$G124)),"",IF(OR($K124=Translation!$C$50,$K124=Translation!$D$50),"",IF(OR($K124=Translation!$C$51,$K124=Translation!$D$51),Translation!$K$5,IF($K124&gt;IF($E124+$F124&gt;$E124+$G124,$E124+$F124,$E124+$G124),$K124-IF($E124+$F124&gt;$E124+$G124,$E124+$F124,$E124+$G124),IF($K124&lt;IF($E124+$F124&lt;$E124+$G124,$E124+$F124,$E124+$G124),$K124-IF($E124+$F124&lt;$E124+$G124,$E124+$F124,$E124+$G124),"")))))</f>
        <v/>
      </c>
      <c r="Q124" s="274" t="str">
        <f>IF(AND(IF($L124="",IF($E124+$F124&gt;$E124+$G124,$E124+$F124,$E124+$G124),"XXX")&lt;=IF($E124+$F124&gt;$E124+$G124,$E124+$F124,$E124+$G124),IF($L124="",IF($E124+$F124&gt;$E124+$G124,$E124+$F124,$E124+$G124),"XXX")&gt;=IF($E124+$F124&lt;$E124+$G124,$E124+$F124,$E124+$G124)),"",IF(OR($L124=Translation!$C$50,$L124=Translation!$D$50),"",IF(OR($L124=Translation!$C$51,$L124=Translation!$D$51),Translation!$K$5,IF($L124&gt;IF($E124+$F124&gt;$E124+$G124,$E124+$F124,$E124+$G124),$L124-IF($E124+$F124&gt;$E124+$G124,$E124+$F124,$E124+$G124),IF($L124&lt;IF($E124+$F124&lt;$E124+$G124,$E124+$F124,$E124+$G124),$L124-IF($E124+$F124&lt;$E124+$G124,$E124+$F124,$E124+$G124),"")))))</f>
        <v/>
      </c>
      <c r="R124" s="274" t="str">
        <f>IF(AND(IF($M124="",IF($E124+$F124&gt;$E124+$G124,$E124+$F124,$E124+$G124),"XXX")&lt;=IF($E124+$F124&gt;$E124+$G124,$E124+$F124,$E124+$G124),IF($M124="",IF($E124+$F124&gt;$E124+$G124,$E124+$F124,$E124+$G124),"XXX")&gt;=IF($E124+$F124&lt;$E124+$G124,$E124+$F124,$E124+$G124)),"",IF(OR($M124=Translation!$C$50,$M124=Translation!$D$50),"",IF(OR($M124=Translation!$C$51,$M124=Translation!$D$51),Translation!$K$5,IF($M124&gt;IF($E124+$F124&gt;$E124+$G124,$E124+$F124,$E124+$G124),$M124-IF($E124+$F124&gt;$E124+$G124,$E124+$F124,$E124+$G124),IF($M124&lt;IF($E124+$F124&lt;$E124+$G124,$E124+$F124,$E124+$G124),$M124-IF($E124+$F124&lt;$E124+$G124,$E124+$F124,$E124+$G124),"")))))</f>
        <v/>
      </c>
      <c r="S124" s="275"/>
      <c r="T124" s="23" t="str">
        <f t="shared" si="6"/>
        <v/>
      </c>
      <c r="U124" s="24" t="str">
        <f t="shared" si="5"/>
        <v/>
      </c>
      <c r="V124" s="261"/>
      <c r="W124" s="276"/>
      <c r="X124" s="277"/>
      <c r="Y124" s="264" t="str">
        <f>IF(AND(IF($W124="",IF($E124+$F124&gt;$E124+$G124,$E124+$F124,$E124+$G124),"XXX")&lt;=IF($E124+$F124&gt;$E124+$G124,$E124+$F124,$E124+$G124),IF($W124="",IF($E124+$F124&gt;$E124+$G124,$E124+$F124,$E124+$G124),"XXX")&gt;=IF($E124+$F124&lt;$E124+$G124,$E124+$F124,$E124+$G124)),"",IF(OR($W124=Translation!$C$50,$W124=Translation!$D$50),"",IF(OR($W124=Translation!$C$51,$W124=Translation!$D$51),Translation!$K$5,IF($W124&gt;IF($E124+$F124&gt;$E124+$G124,$E124+$F124,$E124+$G124),$W124-IF($E124+$F124&gt;$E124+$G124,$E124+$F124,$E124+$G124),IF($W124&lt;IF($E124+$F124&lt;$E124+$G124,$E124+$F124,$E124+$G124),$W124-IF($E124+$F124&lt;$E124+$G124,$E124+$F124,$E124+$G124),"")))))</f>
        <v/>
      </c>
      <c r="Z124" s="265" t="str">
        <f>IF(AND(IF($X124="",IF($E124+$F124&gt;$E124+$G124,$E124+$F124,$E124+$G124),"XXX")&lt;=IF($E124+$F124&gt;$E124+$G124,$E124+$F124,$E124+$G124),IF($X124="",IF($E124+$F124&gt;$E124+$G124,$E124+$F124,$E124+$G124),"XXX")&gt;=IF($E124+$F124&lt;$E124+$G124,$E124+$F124,$E124+$G124)),"",IF(OR($X124=Translation!$C$50,$X124=Translation!$D$50),"",IF(OR($X124=Translation!$C$51,$X124=Translation!$D$51),Translation!$K$5,IF($X124&gt;IF($E124+$F124&gt;$E124+$G124,$E124+$F124,$E124+$G124),$X124-IF($E124+$F124&gt;$E124+$G124,$E124+$F124,$E124+$G124),IF($X124&lt;IF($E124+$F124&lt;$E124+$G124,$E124+$F124,$E124+$G124),$X124-IF($E124+$F124&lt;$E124+$G124,$E124+$F124,$E124+$G124),"")))))</f>
        <v/>
      </c>
      <c r="AA124" s="278" t="str">
        <f>IF(ISBLANK(Report!AI124),"",AI124)</f>
        <v/>
      </c>
      <c r="AB124" s="25" t="str">
        <f t="shared" si="8"/>
        <v/>
      </c>
      <c r="AC124" s="26" t="str">
        <f t="shared" si="9"/>
        <v/>
      </c>
      <c r="AE124" s="45"/>
      <c r="AF124" s="15">
        <v>123</v>
      </c>
      <c r="AG124" s="177" t="str">
        <f t="shared" si="7"/>
        <v/>
      </c>
      <c r="AI124" s="16"/>
      <c r="AJ124" s="189"/>
    </row>
    <row r="125" spans="1:36" s="177" customFormat="1" ht="17.399999999999999" x14ac:dyDescent="0.3">
      <c r="A125" s="190"/>
      <c r="B125" s="196"/>
      <c r="C125" s="267"/>
      <c r="D125" s="268"/>
      <c r="E125" s="269"/>
      <c r="F125" s="269"/>
      <c r="G125" s="269"/>
      <c r="H125" s="270" t="str">
        <f>IF(AND(I125&lt;&gt;"",I125&lt;&gt;"None"),VLOOKUP(I125,Translation!$N$4:$O$111,2,FALSE),"")</f>
        <v/>
      </c>
      <c r="I125" s="270"/>
      <c r="J125" s="269"/>
      <c r="K125" s="269"/>
      <c r="L125" s="269"/>
      <c r="M125" s="271"/>
      <c r="N125" s="272"/>
      <c r="O125" s="273" t="str">
        <f>IF(AND(IF($J125="",IF($E125+$F125&gt;$E125+$G125,$E125+$F125,$E125+$G125),"XXX")&lt;=IF($E125+$F125&gt;$E125+$G125,$E125+$F125,$E125+$G125),IF($J125="",IF($E125+$F125&gt;$E125+$G125,$E125+$F125,$E125+$G125),"XXX")&gt;=IF($E125+$F125&lt;$E125+$G125,$E125+$F125,$E125+$G125)),"",IF(OR($J125=Translation!$C$50,$J125=Translation!$D$50),"",IF(OR($J125=Translation!$C$51,$J125=Translation!$D$51),Translation!$K$5,IF($J125&gt;IF($E125+$F125&gt;$E125+$G125,$E125+$F125,$E125+$G125),$J125-IF($E125+$F125&gt;$E125+$G125,$E125+$F125,$E125+$G125),IF($J125&lt;IF($E125+$F125&lt;$E125+$G125,$E125+$F125,$E125+$G125),$J125-IF($E125+$F125&lt;$E125+$G125,$E125+$F125,$E125+$G125),"")))))</f>
        <v/>
      </c>
      <c r="P125" s="274" t="str">
        <f>IF(AND(IF($K125="",IF($E125+$F125&gt;$E125+$G125,$E125+$F125,$E125+$G125),"XXX")&lt;=IF($E125+$F125&gt;$E125+$G125,$E125+$F125,$E125+$G125),IF($K125="",IF($E125+$F125&gt;$E125+$G125,$E125+$F125,$E125+$G125),"XXX")&gt;=IF($E125+$F125&lt;$E125+$G125,$E125+$F125,$E125+$G125)),"",IF(OR($K125=Translation!$C$50,$K125=Translation!$D$50),"",IF(OR($K125=Translation!$C$51,$K125=Translation!$D$51),Translation!$K$5,IF($K125&gt;IF($E125+$F125&gt;$E125+$G125,$E125+$F125,$E125+$G125),$K125-IF($E125+$F125&gt;$E125+$G125,$E125+$F125,$E125+$G125),IF($K125&lt;IF($E125+$F125&lt;$E125+$G125,$E125+$F125,$E125+$G125),$K125-IF($E125+$F125&lt;$E125+$G125,$E125+$F125,$E125+$G125),"")))))</f>
        <v/>
      </c>
      <c r="Q125" s="274" t="str">
        <f>IF(AND(IF($L125="",IF($E125+$F125&gt;$E125+$G125,$E125+$F125,$E125+$G125),"XXX")&lt;=IF($E125+$F125&gt;$E125+$G125,$E125+$F125,$E125+$G125),IF($L125="",IF($E125+$F125&gt;$E125+$G125,$E125+$F125,$E125+$G125),"XXX")&gt;=IF($E125+$F125&lt;$E125+$G125,$E125+$F125,$E125+$G125)),"",IF(OR($L125=Translation!$C$50,$L125=Translation!$D$50),"",IF(OR($L125=Translation!$C$51,$L125=Translation!$D$51),Translation!$K$5,IF($L125&gt;IF($E125+$F125&gt;$E125+$G125,$E125+$F125,$E125+$G125),$L125-IF($E125+$F125&gt;$E125+$G125,$E125+$F125,$E125+$G125),IF($L125&lt;IF($E125+$F125&lt;$E125+$G125,$E125+$F125,$E125+$G125),$L125-IF($E125+$F125&lt;$E125+$G125,$E125+$F125,$E125+$G125),"")))))</f>
        <v/>
      </c>
      <c r="R125" s="274" t="str">
        <f>IF(AND(IF($M125="",IF($E125+$F125&gt;$E125+$G125,$E125+$F125,$E125+$G125),"XXX")&lt;=IF($E125+$F125&gt;$E125+$G125,$E125+$F125,$E125+$G125),IF($M125="",IF($E125+$F125&gt;$E125+$G125,$E125+$F125,$E125+$G125),"XXX")&gt;=IF($E125+$F125&lt;$E125+$G125,$E125+$F125,$E125+$G125)),"",IF(OR($M125=Translation!$C$50,$M125=Translation!$D$50),"",IF(OR($M125=Translation!$C$51,$M125=Translation!$D$51),Translation!$K$5,IF($M125&gt;IF($E125+$F125&gt;$E125+$G125,$E125+$F125,$E125+$G125),$M125-IF($E125+$F125&gt;$E125+$G125,$E125+$F125,$E125+$G125),IF($M125&lt;IF($E125+$F125&lt;$E125+$G125,$E125+$F125,$E125+$G125),$M125-IF($E125+$F125&lt;$E125+$G125,$E125+$F125,$E125+$G125),"")))))</f>
        <v/>
      </c>
      <c r="S125" s="275"/>
      <c r="T125" s="23" t="str">
        <f t="shared" si="6"/>
        <v/>
      </c>
      <c r="U125" s="24" t="str">
        <f t="shared" si="5"/>
        <v/>
      </c>
      <c r="V125" s="261"/>
      <c r="W125" s="276"/>
      <c r="X125" s="277"/>
      <c r="Y125" s="264" t="str">
        <f>IF(AND(IF($W125="",IF($E125+$F125&gt;$E125+$G125,$E125+$F125,$E125+$G125),"XXX")&lt;=IF($E125+$F125&gt;$E125+$G125,$E125+$F125,$E125+$G125),IF($W125="",IF($E125+$F125&gt;$E125+$G125,$E125+$F125,$E125+$G125),"XXX")&gt;=IF($E125+$F125&lt;$E125+$G125,$E125+$F125,$E125+$G125)),"",IF(OR($W125=Translation!$C$50,$W125=Translation!$D$50),"",IF(OR($W125=Translation!$C$51,$W125=Translation!$D$51),Translation!$K$5,IF($W125&gt;IF($E125+$F125&gt;$E125+$G125,$E125+$F125,$E125+$G125),$W125-IF($E125+$F125&gt;$E125+$G125,$E125+$F125,$E125+$G125),IF($W125&lt;IF($E125+$F125&lt;$E125+$G125,$E125+$F125,$E125+$G125),$W125-IF($E125+$F125&lt;$E125+$G125,$E125+$F125,$E125+$G125),"")))))</f>
        <v/>
      </c>
      <c r="Z125" s="265" t="str">
        <f>IF(AND(IF($X125="",IF($E125+$F125&gt;$E125+$G125,$E125+$F125,$E125+$G125),"XXX")&lt;=IF($E125+$F125&gt;$E125+$G125,$E125+$F125,$E125+$G125),IF($X125="",IF($E125+$F125&gt;$E125+$G125,$E125+$F125,$E125+$G125),"XXX")&gt;=IF($E125+$F125&lt;$E125+$G125,$E125+$F125,$E125+$G125)),"",IF(OR($X125=Translation!$C$50,$X125=Translation!$D$50),"",IF(OR($X125=Translation!$C$51,$X125=Translation!$D$51),Translation!$K$5,IF($X125&gt;IF($E125+$F125&gt;$E125+$G125,$E125+$F125,$E125+$G125),$X125-IF($E125+$F125&gt;$E125+$G125,$E125+$F125,$E125+$G125),IF($X125&lt;IF($E125+$F125&lt;$E125+$G125,$E125+$F125,$E125+$G125),$X125-IF($E125+$F125&lt;$E125+$G125,$E125+$F125,$E125+$G125),"")))))</f>
        <v/>
      </c>
      <c r="AA125" s="278" t="str">
        <f>IF(ISBLANK(Report!AI125),"",AI125)</f>
        <v/>
      </c>
      <c r="AB125" s="25" t="str">
        <f t="shared" si="8"/>
        <v/>
      </c>
      <c r="AC125" s="26" t="str">
        <f t="shared" si="9"/>
        <v/>
      </c>
      <c r="AE125" s="45"/>
      <c r="AF125" s="177">
        <v>124</v>
      </c>
      <c r="AG125" s="177" t="str">
        <f t="shared" si="7"/>
        <v/>
      </c>
      <c r="AI125" s="16"/>
      <c r="AJ125" s="189"/>
    </row>
    <row r="126" spans="1:36" s="177" customFormat="1" ht="17.399999999999999" x14ac:dyDescent="0.3">
      <c r="A126" s="190"/>
      <c r="B126" s="196"/>
      <c r="C126" s="267"/>
      <c r="D126" s="268"/>
      <c r="E126" s="269"/>
      <c r="F126" s="269"/>
      <c r="G126" s="269"/>
      <c r="H126" s="270" t="str">
        <f>IF(AND(I126&lt;&gt;"",I126&lt;&gt;"None"),VLOOKUP(I126,Translation!$N$4:$O$111,2,FALSE),"")</f>
        <v/>
      </c>
      <c r="I126" s="270"/>
      <c r="J126" s="269"/>
      <c r="K126" s="269"/>
      <c r="L126" s="269"/>
      <c r="M126" s="271"/>
      <c r="N126" s="272"/>
      <c r="O126" s="273" t="str">
        <f>IF(AND(IF($J126="",IF($E126+$F126&gt;$E126+$G126,$E126+$F126,$E126+$G126),"XXX")&lt;=IF($E126+$F126&gt;$E126+$G126,$E126+$F126,$E126+$G126),IF($J126="",IF($E126+$F126&gt;$E126+$G126,$E126+$F126,$E126+$G126),"XXX")&gt;=IF($E126+$F126&lt;$E126+$G126,$E126+$F126,$E126+$G126)),"",IF(OR($J126=Translation!$C$50,$J126=Translation!$D$50),"",IF(OR($J126=Translation!$C$51,$J126=Translation!$D$51),Translation!$K$5,IF($J126&gt;IF($E126+$F126&gt;$E126+$G126,$E126+$F126,$E126+$G126),$J126-IF($E126+$F126&gt;$E126+$G126,$E126+$F126,$E126+$G126),IF($J126&lt;IF($E126+$F126&lt;$E126+$G126,$E126+$F126,$E126+$G126),$J126-IF($E126+$F126&lt;$E126+$G126,$E126+$F126,$E126+$G126),"")))))</f>
        <v/>
      </c>
      <c r="P126" s="274" t="str">
        <f>IF(AND(IF($K126="",IF($E126+$F126&gt;$E126+$G126,$E126+$F126,$E126+$G126),"XXX")&lt;=IF($E126+$F126&gt;$E126+$G126,$E126+$F126,$E126+$G126),IF($K126="",IF($E126+$F126&gt;$E126+$G126,$E126+$F126,$E126+$G126),"XXX")&gt;=IF($E126+$F126&lt;$E126+$G126,$E126+$F126,$E126+$G126)),"",IF(OR($K126=Translation!$C$50,$K126=Translation!$D$50),"",IF(OR($K126=Translation!$C$51,$K126=Translation!$D$51),Translation!$K$5,IF($K126&gt;IF($E126+$F126&gt;$E126+$G126,$E126+$F126,$E126+$G126),$K126-IF($E126+$F126&gt;$E126+$G126,$E126+$F126,$E126+$G126),IF($K126&lt;IF($E126+$F126&lt;$E126+$G126,$E126+$F126,$E126+$G126),$K126-IF($E126+$F126&lt;$E126+$G126,$E126+$F126,$E126+$G126),"")))))</f>
        <v/>
      </c>
      <c r="Q126" s="274" t="str">
        <f>IF(AND(IF($L126="",IF($E126+$F126&gt;$E126+$G126,$E126+$F126,$E126+$G126),"XXX")&lt;=IF($E126+$F126&gt;$E126+$G126,$E126+$F126,$E126+$G126),IF($L126="",IF($E126+$F126&gt;$E126+$G126,$E126+$F126,$E126+$G126),"XXX")&gt;=IF($E126+$F126&lt;$E126+$G126,$E126+$F126,$E126+$G126)),"",IF(OR($L126=Translation!$C$50,$L126=Translation!$D$50),"",IF(OR($L126=Translation!$C$51,$L126=Translation!$D$51),Translation!$K$5,IF($L126&gt;IF($E126+$F126&gt;$E126+$G126,$E126+$F126,$E126+$G126),$L126-IF($E126+$F126&gt;$E126+$G126,$E126+$F126,$E126+$G126),IF($L126&lt;IF($E126+$F126&lt;$E126+$G126,$E126+$F126,$E126+$G126),$L126-IF($E126+$F126&lt;$E126+$G126,$E126+$F126,$E126+$G126),"")))))</f>
        <v/>
      </c>
      <c r="R126" s="274" t="str">
        <f>IF(AND(IF($M126="",IF($E126+$F126&gt;$E126+$G126,$E126+$F126,$E126+$G126),"XXX")&lt;=IF($E126+$F126&gt;$E126+$G126,$E126+$F126,$E126+$G126),IF($M126="",IF($E126+$F126&gt;$E126+$G126,$E126+$F126,$E126+$G126),"XXX")&gt;=IF($E126+$F126&lt;$E126+$G126,$E126+$F126,$E126+$G126)),"",IF(OR($M126=Translation!$C$50,$M126=Translation!$D$50),"",IF(OR($M126=Translation!$C$51,$M126=Translation!$D$51),Translation!$K$5,IF($M126&gt;IF($E126+$F126&gt;$E126+$G126,$E126+$F126,$E126+$G126),$M126-IF($E126+$F126&gt;$E126+$G126,$E126+$F126,$E126+$G126),IF($M126&lt;IF($E126+$F126&lt;$E126+$G126,$E126+$F126,$E126+$G126),$M126-IF($E126+$F126&lt;$E126+$G126,$E126+$F126,$E126+$G126),"")))))</f>
        <v/>
      </c>
      <c r="S126" s="275"/>
      <c r="T126" s="23" t="str">
        <f t="shared" si="6"/>
        <v/>
      </c>
      <c r="U126" s="24" t="str">
        <f t="shared" si="5"/>
        <v/>
      </c>
      <c r="V126" s="261"/>
      <c r="W126" s="276"/>
      <c r="X126" s="277"/>
      <c r="Y126" s="264" t="str">
        <f>IF(AND(IF($W126="",IF($E126+$F126&gt;$E126+$G126,$E126+$F126,$E126+$G126),"XXX")&lt;=IF($E126+$F126&gt;$E126+$G126,$E126+$F126,$E126+$G126),IF($W126="",IF($E126+$F126&gt;$E126+$G126,$E126+$F126,$E126+$G126),"XXX")&gt;=IF($E126+$F126&lt;$E126+$G126,$E126+$F126,$E126+$G126)),"",IF(OR($W126=Translation!$C$50,$W126=Translation!$D$50),"",IF(OR($W126=Translation!$C$51,$W126=Translation!$D$51),Translation!$K$5,IF($W126&gt;IF($E126+$F126&gt;$E126+$G126,$E126+$F126,$E126+$G126),$W126-IF($E126+$F126&gt;$E126+$G126,$E126+$F126,$E126+$G126),IF($W126&lt;IF($E126+$F126&lt;$E126+$G126,$E126+$F126,$E126+$G126),$W126-IF($E126+$F126&lt;$E126+$G126,$E126+$F126,$E126+$G126),"")))))</f>
        <v/>
      </c>
      <c r="Z126" s="265" t="str">
        <f>IF(AND(IF($X126="",IF($E126+$F126&gt;$E126+$G126,$E126+$F126,$E126+$G126),"XXX")&lt;=IF($E126+$F126&gt;$E126+$G126,$E126+$F126,$E126+$G126),IF($X126="",IF($E126+$F126&gt;$E126+$G126,$E126+$F126,$E126+$G126),"XXX")&gt;=IF($E126+$F126&lt;$E126+$G126,$E126+$F126,$E126+$G126)),"",IF(OR($X126=Translation!$C$50,$X126=Translation!$D$50),"",IF(OR($X126=Translation!$C$51,$X126=Translation!$D$51),Translation!$K$5,IF($X126&gt;IF($E126+$F126&gt;$E126+$G126,$E126+$F126,$E126+$G126),$X126-IF($E126+$F126&gt;$E126+$G126,$E126+$F126,$E126+$G126),IF($X126&lt;IF($E126+$F126&lt;$E126+$G126,$E126+$F126,$E126+$G126),$X126-IF($E126+$F126&lt;$E126+$G126,$E126+$F126,$E126+$G126),"")))))</f>
        <v/>
      </c>
      <c r="AA126" s="278" t="str">
        <f>IF(ISBLANK(Report!AI126),"",AI126)</f>
        <v/>
      </c>
      <c r="AB126" s="25" t="str">
        <f t="shared" si="8"/>
        <v/>
      </c>
      <c r="AC126" s="26" t="str">
        <f t="shared" si="9"/>
        <v/>
      </c>
      <c r="AE126" s="45"/>
      <c r="AF126" s="15">
        <v>125</v>
      </c>
      <c r="AG126" s="177" t="str">
        <f t="shared" si="7"/>
        <v/>
      </c>
      <c r="AI126" s="16"/>
      <c r="AJ126" s="189"/>
    </row>
    <row r="127" spans="1:36" s="177" customFormat="1" ht="17.399999999999999" x14ac:dyDescent="0.3">
      <c r="A127" s="190"/>
      <c r="B127" s="196"/>
      <c r="C127" s="267"/>
      <c r="D127" s="268"/>
      <c r="E127" s="269"/>
      <c r="F127" s="269"/>
      <c r="G127" s="269"/>
      <c r="H127" s="270" t="str">
        <f>IF(AND(I127&lt;&gt;"",I127&lt;&gt;"None"),VLOOKUP(I127,Translation!$N$4:$O$111,2,FALSE),"")</f>
        <v/>
      </c>
      <c r="I127" s="270"/>
      <c r="J127" s="269"/>
      <c r="K127" s="269"/>
      <c r="L127" s="269"/>
      <c r="M127" s="271"/>
      <c r="N127" s="272"/>
      <c r="O127" s="273" t="str">
        <f>IF(AND(IF($J127="",IF($E127+$F127&gt;$E127+$G127,$E127+$F127,$E127+$G127),"XXX")&lt;=IF($E127+$F127&gt;$E127+$G127,$E127+$F127,$E127+$G127),IF($J127="",IF($E127+$F127&gt;$E127+$G127,$E127+$F127,$E127+$G127),"XXX")&gt;=IF($E127+$F127&lt;$E127+$G127,$E127+$F127,$E127+$G127)),"",IF(OR($J127=Translation!$C$50,$J127=Translation!$D$50),"",IF(OR($J127=Translation!$C$51,$J127=Translation!$D$51),Translation!$K$5,IF($J127&gt;IF($E127+$F127&gt;$E127+$G127,$E127+$F127,$E127+$G127),$J127-IF($E127+$F127&gt;$E127+$G127,$E127+$F127,$E127+$G127),IF($J127&lt;IF($E127+$F127&lt;$E127+$G127,$E127+$F127,$E127+$G127),$J127-IF($E127+$F127&lt;$E127+$G127,$E127+$F127,$E127+$G127),"")))))</f>
        <v/>
      </c>
      <c r="P127" s="274" t="str">
        <f>IF(AND(IF($K127="",IF($E127+$F127&gt;$E127+$G127,$E127+$F127,$E127+$G127),"XXX")&lt;=IF($E127+$F127&gt;$E127+$G127,$E127+$F127,$E127+$G127),IF($K127="",IF($E127+$F127&gt;$E127+$G127,$E127+$F127,$E127+$G127),"XXX")&gt;=IF($E127+$F127&lt;$E127+$G127,$E127+$F127,$E127+$G127)),"",IF(OR($K127=Translation!$C$50,$K127=Translation!$D$50),"",IF(OR($K127=Translation!$C$51,$K127=Translation!$D$51),Translation!$K$5,IF($K127&gt;IF($E127+$F127&gt;$E127+$G127,$E127+$F127,$E127+$G127),$K127-IF($E127+$F127&gt;$E127+$G127,$E127+$F127,$E127+$G127),IF($K127&lt;IF($E127+$F127&lt;$E127+$G127,$E127+$F127,$E127+$G127),$K127-IF($E127+$F127&lt;$E127+$G127,$E127+$F127,$E127+$G127),"")))))</f>
        <v/>
      </c>
      <c r="Q127" s="274" t="str">
        <f>IF(AND(IF($L127="",IF($E127+$F127&gt;$E127+$G127,$E127+$F127,$E127+$G127),"XXX")&lt;=IF($E127+$F127&gt;$E127+$G127,$E127+$F127,$E127+$G127),IF($L127="",IF($E127+$F127&gt;$E127+$G127,$E127+$F127,$E127+$G127),"XXX")&gt;=IF($E127+$F127&lt;$E127+$G127,$E127+$F127,$E127+$G127)),"",IF(OR($L127=Translation!$C$50,$L127=Translation!$D$50),"",IF(OR($L127=Translation!$C$51,$L127=Translation!$D$51),Translation!$K$5,IF($L127&gt;IF($E127+$F127&gt;$E127+$G127,$E127+$F127,$E127+$G127),$L127-IF($E127+$F127&gt;$E127+$G127,$E127+$F127,$E127+$G127),IF($L127&lt;IF($E127+$F127&lt;$E127+$G127,$E127+$F127,$E127+$G127),$L127-IF($E127+$F127&lt;$E127+$G127,$E127+$F127,$E127+$G127),"")))))</f>
        <v/>
      </c>
      <c r="R127" s="274" t="str">
        <f>IF(AND(IF($M127="",IF($E127+$F127&gt;$E127+$G127,$E127+$F127,$E127+$G127),"XXX")&lt;=IF($E127+$F127&gt;$E127+$G127,$E127+$F127,$E127+$G127),IF($M127="",IF($E127+$F127&gt;$E127+$G127,$E127+$F127,$E127+$G127),"XXX")&gt;=IF($E127+$F127&lt;$E127+$G127,$E127+$F127,$E127+$G127)),"",IF(OR($M127=Translation!$C$50,$M127=Translation!$D$50),"",IF(OR($M127=Translation!$C$51,$M127=Translation!$D$51),Translation!$K$5,IF($M127&gt;IF($E127+$F127&gt;$E127+$G127,$E127+$F127,$E127+$G127),$M127-IF($E127+$F127&gt;$E127+$G127,$E127+$F127,$E127+$G127),IF($M127&lt;IF($E127+$F127&lt;$E127+$G127,$E127+$F127,$E127+$G127),$M127-IF($E127+$F127&lt;$E127+$G127,$E127+$F127,$E127+$G127),"")))))</f>
        <v/>
      </c>
      <c r="S127" s="275"/>
      <c r="T127" s="23" t="str">
        <f t="shared" si="6"/>
        <v/>
      </c>
      <c r="U127" s="24" t="str">
        <f t="shared" si="5"/>
        <v/>
      </c>
      <c r="V127" s="261"/>
      <c r="W127" s="276"/>
      <c r="X127" s="277"/>
      <c r="Y127" s="264" t="str">
        <f>IF(AND(IF($W127="",IF($E127+$F127&gt;$E127+$G127,$E127+$F127,$E127+$G127),"XXX")&lt;=IF($E127+$F127&gt;$E127+$G127,$E127+$F127,$E127+$G127),IF($W127="",IF($E127+$F127&gt;$E127+$G127,$E127+$F127,$E127+$G127),"XXX")&gt;=IF($E127+$F127&lt;$E127+$G127,$E127+$F127,$E127+$G127)),"",IF(OR($W127=Translation!$C$50,$W127=Translation!$D$50),"",IF(OR($W127=Translation!$C$51,$W127=Translation!$D$51),Translation!$K$5,IF($W127&gt;IF($E127+$F127&gt;$E127+$G127,$E127+$F127,$E127+$G127),$W127-IF($E127+$F127&gt;$E127+$G127,$E127+$F127,$E127+$G127),IF($W127&lt;IF($E127+$F127&lt;$E127+$G127,$E127+$F127,$E127+$G127),$W127-IF($E127+$F127&lt;$E127+$G127,$E127+$F127,$E127+$G127),"")))))</f>
        <v/>
      </c>
      <c r="Z127" s="265" t="str">
        <f>IF(AND(IF($X127="",IF($E127+$F127&gt;$E127+$G127,$E127+$F127,$E127+$G127),"XXX")&lt;=IF($E127+$F127&gt;$E127+$G127,$E127+$F127,$E127+$G127),IF($X127="",IF($E127+$F127&gt;$E127+$G127,$E127+$F127,$E127+$G127),"XXX")&gt;=IF($E127+$F127&lt;$E127+$G127,$E127+$F127,$E127+$G127)),"",IF(OR($X127=Translation!$C$50,$X127=Translation!$D$50),"",IF(OR($X127=Translation!$C$51,$X127=Translation!$D$51),Translation!$K$5,IF($X127&gt;IF($E127+$F127&gt;$E127+$G127,$E127+$F127,$E127+$G127),$X127-IF($E127+$F127&gt;$E127+$G127,$E127+$F127,$E127+$G127),IF($X127&lt;IF($E127+$F127&lt;$E127+$G127,$E127+$F127,$E127+$G127),$X127-IF($E127+$F127&lt;$E127+$G127,$E127+$F127,$E127+$G127),"")))))</f>
        <v/>
      </c>
      <c r="AA127" s="278" t="str">
        <f>IF(ISBLANK(Report!AI127),"",AI127)</f>
        <v/>
      </c>
      <c r="AB127" s="25" t="str">
        <f t="shared" si="8"/>
        <v/>
      </c>
      <c r="AC127" s="26" t="str">
        <f t="shared" si="9"/>
        <v/>
      </c>
      <c r="AE127" s="45"/>
      <c r="AF127" s="177">
        <v>126</v>
      </c>
      <c r="AG127" s="177" t="str">
        <f t="shared" si="7"/>
        <v/>
      </c>
      <c r="AI127" s="16"/>
      <c r="AJ127" s="189"/>
    </row>
    <row r="128" spans="1:36" s="177" customFormat="1" ht="17.399999999999999" x14ac:dyDescent="0.3">
      <c r="A128" s="190"/>
      <c r="B128" s="196"/>
      <c r="C128" s="267"/>
      <c r="D128" s="268"/>
      <c r="E128" s="269"/>
      <c r="F128" s="269"/>
      <c r="G128" s="269"/>
      <c r="H128" s="270" t="str">
        <f>IF(AND(I128&lt;&gt;"",I128&lt;&gt;"None"),VLOOKUP(I128,Translation!$N$4:$O$111,2,FALSE),"")</f>
        <v/>
      </c>
      <c r="I128" s="270"/>
      <c r="J128" s="269"/>
      <c r="K128" s="269"/>
      <c r="L128" s="269"/>
      <c r="M128" s="271"/>
      <c r="N128" s="272"/>
      <c r="O128" s="273" t="str">
        <f>IF(AND(IF($J128="",IF($E128+$F128&gt;$E128+$G128,$E128+$F128,$E128+$G128),"XXX")&lt;=IF($E128+$F128&gt;$E128+$G128,$E128+$F128,$E128+$G128),IF($J128="",IF($E128+$F128&gt;$E128+$G128,$E128+$F128,$E128+$G128),"XXX")&gt;=IF($E128+$F128&lt;$E128+$G128,$E128+$F128,$E128+$G128)),"",IF(OR($J128=Translation!$C$50,$J128=Translation!$D$50),"",IF(OR($J128=Translation!$C$51,$J128=Translation!$D$51),Translation!$K$5,IF($J128&gt;IF($E128+$F128&gt;$E128+$G128,$E128+$F128,$E128+$G128),$J128-IF($E128+$F128&gt;$E128+$G128,$E128+$F128,$E128+$G128),IF($J128&lt;IF($E128+$F128&lt;$E128+$G128,$E128+$F128,$E128+$G128),$J128-IF($E128+$F128&lt;$E128+$G128,$E128+$F128,$E128+$G128),"")))))</f>
        <v/>
      </c>
      <c r="P128" s="274" t="str">
        <f>IF(AND(IF($K128="",IF($E128+$F128&gt;$E128+$G128,$E128+$F128,$E128+$G128),"XXX")&lt;=IF($E128+$F128&gt;$E128+$G128,$E128+$F128,$E128+$G128),IF($K128="",IF($E128+$F128&gt;$E128+$G128,$E128+$F128,$E128+$G128),"XXX")&gt;=IF($E128+$F128&lt;$E128+$G128,$E128+$F128,$E128+$G128)),"",IF(OR($K128=Translation!$C$50,$K128=Translation!$D$50),"",IF(OR($K128=Translation!$C$51,$K128=Translation!$D$51),Translation!$K$5,IF($K128&gt;IF($E128+$F128&gt;$E128+$G128,$E128+$F128,$E128+$G128),$K128-IF($E128+$F128&gt;$E128+$G128,$E128+$F128,$E128+$G128),IF($K128&lt;IF($E128+$F128&lt;$E128+$G128,$E128+$F128,$E128+$G128),$K128-IF($E128+$F128&lt;$E128+$G128,$E128+$F128,$E128+$G128),"")))))</f>
        <v/>
      </c>
      <c r="Q128" s="274" t="str">
        <f>IF(AND(IF($L128="",IF($E128+$F128&gt;$E128+$G128,$E128+$F128,$E128+$G128),"XXX")&lt;=IF($E128+$F128&gt;$E128+$G128,$E128+$F128,$E128+$G128),IF($L128="",IF($E128+$F128&gt;$E128+$G128,$E128+$F128,$E128+$G128),"XXX")&gt;=IF($E128+$F128&lt;$E128+$G128,$E128+$F128,$E128+$G128)),"",IF(OR($L128=Translation!$C$50,$L128=Translation!$D$50),"",IF(OR($L128=Translation!$C$51,$L128=Translation!$D$51),Translation!$K$5,IF($L128&gt;IF($E128+$F128&gt;$E128+$G128,$E128+$F128,$E128+$G128),$L128-IF($E128+$F128&gt;$E128+$G128,$E128+$F128,$E128+$G128),IF($L128&lt;IF($E128+$F128&lt;$E128+$G128,$E128+$F128,$E128+$G128),$L128-IF($E128+$F128&lt;$E128+$G128,$E128+$F128,$E128+$G128),"")))))</f>
        <v/>
      </c>
      <c r="R128" s="274" t="str">
        <f>IF(AND(IF($M128="",IF($E128+$F128&gt;$E128+$G128,$E128+$F128,$E128+$G128),"XXX")&lt;=IF($E128+$F128&gt;$E128+$G128,$E128+$F128,$E128+$G128),IF($M128="",IF($E128+$F128&gt;$E128+$G128,$E128+$F128,$E128+$G128),"XXX")&gt;=IF($E128+$F128&lt;$E128+$G128,$E128+$F128,$E128+$G128)),"",IF(OR($M128=Translation!$C$50,$M128=Translation!$D$50),"",IF(OR($M128=Translation!$C$51,$M128=Translation!$D$51),Translation!$K$5,IF($M128&gt;IF($E128+$F128&gt;$E128+$G128,$E128+$F128,$E128+$G128),$M128-IF($E128+$F128&gt;$E128+$G128,$E128+$F128,$E128+$G128),IF($M128&lt;IF($E128+$F128&lt;$E128+$G128,$E128+$F128,$E128+$G128),$M128-IF($E128+$F128&lt;$E128+$G128,$E128+$F128,$E128+$G128),"")))))</f>
        <v/>
      </c>
      <c r="S128" s="275"/>
      <c r="T128" s="23" t="str">
        <f t="shared" si="6"/>
        <v/>
      </c>
      <c r="U128" s="24" t="str">
        <f t="shared" si="5"/>
        <v/>
      </c>
      <c r="V128" s="261"/>
      <c r="W128" s="276"/>
      <c r="X128" s="277"/>
      <c r="Y128" s="264" t="str">
        <f>IF(AND(IF($W128="",IF($E128+$F128&gt;$E128+$G128,$E128+$F128,$E128+$G128),"XXX")&lt;=IF($E128+$F128&gt;$E128+$G128,$E128+$F128,$E128+$G128),IF($W128="",IF($E128+$F128&gt;$E128+$G128,$E128+$F128,$E128+$G128),"XXX")&gt;=IF($E128+$F128&lt;$E128+$G128,$E128+$F128,$E128+$G128)),"",IF(OR($W128=Translation!$C$50,$W128=Translation!$D$50),"",IF(OR($W128=Translation!$C$51,$W128=Translation!$D$51),Translation!$K$5,IF($W128&gt;IF($E128+$F128&gt;$E128+$G128,$E128+$F128,$E128+$G128),$W128-IF($E128+$F128&gt;$E128+$G128,$E128+$F128,$E128+$G128),IF($W128&lt;IF($E128+$F128&lt;$E128+$G128,$E128+$F128,$E128+$G128),$W128-IF($E128+$F128&lt;$E128+$G128,$E128+$F128,$E128+$G128),"")))))</f>
        <v/>
      </c>
      <c r="Z128" s="265" t="str">
        <f>IF(AND(IF($X128="",IF($E128+$F128&gt;$E128+$G128,$E128+$F128,$E128+$G128),"XXX")&lt;=IF($E128+$F128&gt;$E128+$G128,$E128+$F128,$E128+$G128),IF($X128="",IF($E128+$F128&gt;$E128+$G128,$E128+$F128,$E128+$G128),"XXX")&gt;=IF($E128+$F128&lt;$E128+$G128,$E128+$F128,$E128+$G128)),"",IF(OR($X128=Translation!$C$50,$X128=Translation!$D$50),"",IF(OR($X128=Translation!$C$51,$X128=Translation!$D$51),Translation!$K$5,IF($X128&gt;IF($E128+$F128&gt;$E128+$G128,$E128+$F128,$E128+$G128),$X128-IF($E128+$F128&gt;$E128+$G128,$E128+$F128,$E128+$G128),IF($X128&lt;IF($E128+$F128&lt;$E128+$G128,$E128+$F128,$E128+$G128),$X128-IF($E128+$F128&lt;$E128+$G128,$E128+$F128,$E128+$G128),"")))))</f>
        <v/>
      </c>
      <c r="AA128" s="278" t="str">
        <f>IF(ISBLANK(Report!AI128),"",AI128)</f>
        <v/>
      </c>
      <c r="AB128" s="25" t="str">
        <f t="shared" si="8"/>
        <v/>
      </c>
      <c r="AC128" s="26" t="str">
        <f t="shared" si="9"/>
        <v/>
      </c>
      <c r="AE128" s="45"/>
      <c r="AF128" s="15">
        <v>127</v>
      </c>
      <c r="AG128" s="177" t="str">
        <f t="shared" si="7"/>
        <v/>
      </c>
      <c r="AI128" s="16"/>
      <c r="AJ128" s="189"/>
    </row>
    <row r="129" spans="1:36" s="177" customFormat="1" ht="17.399999999999999" x14ac:dyDescent="0.3">
      <c r="A129" s="190"/>
      <c r="B129" s="196"/>
      <c r="C129" s="267"/>
      <c r="D129" s="268"/>
      <c r="E129" s="269"/>
      <c r="F129" s="269"/>
      <c r="G129" s="269"/>
      <c r="H129" s="270" t="str">
        <f>IF(AND(I129&lt;&gt;"",I129&lt;&gt;"None"),VLOOKUP(I129,Translation!$N$4:$O$111,2,FALSE),"")</f>
        <v/>
      </c>
      <c r="I129" s="270"/>
      <c r="J129" s="269"/>
      <c r="K129" s="269"/>
      <c r="L129" s="269"/>
      <c r="M129" s="271"/>
      <c r="N129" s="272"/>
      <c r="O129" s="273" t="str">
        <f>IF(AND(IF($J129="",IF($E129+$F129&gt;$E129+$G129,$E129+$F129,$E129+$G129),"XXX")&lt;=IF($E129+$F129&gt;$E129+$G129,$E129+$F129,$E129+$G129),IF($J129="",IF($E129+$F129&gt;$E129+$G129,$E129+$F129,$E129+$G129),"XXX")&gt;=IF($E129+$F129&lt;$E129+$G129,$E129+$F129,$E129+$G129)),"",IF(OR($J129=Translation!$C$50,$J129=Translation!$D$50),"",IF(OR($J129=Translation!$C$51,$J129=Translation!$D$51),Translation!$K$5,IF($J129&gt;IF($E129+$F129&gt;$E129+$G129,$E129+$F129,$E129+$G129),$J129-IF($E129+$F129&gt;$E129+$G129,$E129+$F129,$E129+$G129),IF($J129&lt;IF($E129+$F129&lt;$E129+$G129,$E129+$F129,$E129+$G129),$J129-IF($E129+$F129&lt;$E129+$G129,$E129+$F129,$E129+$G129),"")))))</f>
        <v/>
      </c>
      <c r="P129" s="274" t="str">
        <f>IF(AND(IF($K129="",IF($E129+$F129&gt;$E129+$G129,$E129+$F129,$E129+$G129),"XXX")&lt;=IF($E129+$F129&gt;$E129+$G129,$E129+$F129,$E129+$G129),IF($K129="",IF($E129+$F129&gt;$E129+$G129,$E129+$F129,$E129+$G129),"XXX")&gt;=IF($E129+$F129&lt;$E129+$G129,$E129+$F129,$E129+$G129)),"",IF(OR($K129=Translation!$C$50,$K129=Translation!$D$50),"",IF(OR($K129=Translation!$C$51,$K129=Translation!$D$51),Translation!$K$5,IF($K129&gt;IF($E129+$F129&gt;$E129+$G129,$E129+$F129,$E129+$G129),$K129-IF($E129+$F129&gt;$E129+$G129,$E129+$F129,$E129+$G129),IF($K129&lt;IF($E129+$F129&lt;$E129+$G129,$E129+$F129,$E129+$G129),$K129-IF($E129+$F129&lt;$E129+$G129,$E129+$F129,$E129+$G129),"")))))</f>
        <v/>
      </c>
      <c r="Q129" s="274" t="str">
        <f>IF(AND(IF($L129="",IF($E129+$F129&gt;$E129+$G129,$E129+$F129,$E129+$G129),"XXX")&lt;=IF($E129+$F129&gt;$E129+$G129,$E129+$F129,$E129+$G129),IF($L129="",IF($E129+$F129&gt;$E129+$G129,$E129+$F129,$E129+$G129),"XXX")&gt;=IF($E129+$F129&lt;$E129+$G129,$E129+$F129,$E129+$G129)),"",IF(OR($L129=Translation!$C$50,$L129=Translation!$D$50),"",IF(OR($L129=Translation!$C$51,$L129=Translation!$D$51),Translation!$K$5,IF($L129&gt;IF($E129+$F129&gt;$E129+$G129,$E129+$F129,$E129+$G129),$L129-IF($E129+$F129&gt;$E129+$G129,$E129+$F129,$E129+$G129),IF($L129&lt;IF($E129+$F129&lt;$E129+$G129,$E129+$F129,$E129+$G129),$L129-IF($E129+$F129&lt;$E129+$G129,$E129+$F129,$E129+$G129),"")))))</f>
        <v/>
      </c>
      <c r="R129" s="274" t="str">
        <f>IF(AND(IF($M129="",IF($E129+$F129&gt;$E129+$G129,$E129+$F129,$E129+$G129),"XXX")&lt;=IF($E129+$F129&gt;$E129+$G129,$E129+$F129,$E129+$G129),IF($M129="",IF($E129+$F129&gt;$E129+$G129,$E129+$F129,$E129+$G129),"XXX")&gt;=IF($E129+$F129&lt;$E129+$G129,$E129+$F129,$E129+$G129)),"",IF(OR($M129=Translation!$C$50,$M129=Translation!$D$50),"",IF(OR($M129=Translation!$C$51,$M129=Translation!$D$51),Translation!$K$5,IF($M129&gt;IF($E129+$F129&gt;$E129+$G129,$E129+$F129,$E129+$G129),$M129-IF($E129+$F129&gt;$E129+$G129,$E129+$F129,$E129+$G129),IF($M129&lt;IF($E129+$F129&lt;$E129+$G129,$E129+$F129,$E129+$G129),$M129-IF($E129+$F129&lt;$E129+$G129,$E129+$F129,$E129+$G129),"")))))</f>
        <v/>
      </c>
      <c r="S129" s="275"/>
      <c r="T129" s="23" t="str">
        <f t="shared" si="6"/>
        <v/>
      </c>
      <c r="U129" s="24" t="str">
        <f t="shared" si="5"/>
        <v/>
      </c>
      <c r="V129" s="261"/>
      <c r="W129" s="276"/>
      <c r="X129" s="277"/>
      <c r="Y129" s="264" t="str">
        <f>IF(AND(IF($W129="",IF($E129+$F129&gt;$E129+$G129,$E129+$F129,$E129+$G129),"XXX")&lt;=IF($E129+$F129&gt;$E129+$G129,$E129+$F129,$E129+$G129),IF($W129="",IF($E129+$F129&gt;$E129+$G129,$E129+$F129,$E129+$G129),"XXX")&gt;=IF($E129+$F129&lt;$E129+$G129,$E129+$F129,$E129+$G129)),"",IF(OR($W129=Translation!$C$50,$W129=Translation!$D$50),"",IF(OR($W129=Translation!$C$51,$W129=Translation!$D$51),Translation!$K$5,IF($W129&gt;IF($E129+$F129&gt;$E129+$G129,$E129+$F129,$E129+$G129),$W129-IF($E129+$F129&gt;$E129+$G129,$E129+$F129,$E129+$G129),IF($W129&lt;IF($E129+$F129&lt;$E129+$G129,$E129+$F129,$E129+$G129),$W129-IF($E129+$F129&lt;$E129+$G129,$E129+$F129,$E129+$G129),"")))))</f>
        <v/>
      </c>
      <c r="Z129" s="265" t="str">
        <f>IF(AND(IF($X129="",IF($E129+$F129&gt;$E129+$G129,$E129+$F129,$E129+$G129),"XXX")&lt;=IF($E129+$F129&gt;$E129+$G129,$E129+$F129,$E129+$G129),IF($X129="",IF($E129+$F129&gt;$E129+$G129,$E129+$F129,$E129+$G129),"XXX")&gt;=IF($E129+$F129&lt;$E129+$G129,$E129+$F129,$E129+$G129)),"",IF(OR($X129=Translation!$C$50,$X129=Translation!$D$50),"",IF(OR($X129=Translation!$C$51,$X129=Translation!$D$51),Translation!$K$5,IF($X129&gt;IF($E129+$F129&gt;$E129+$G129,$E129+$F129,$E129+$G129),$X129-IF($E129+$F129&gt;$E129+$G129,$E129+$F129,$E129+$G129),IF($X129&lt;IF($E129+$F129&lt;$E129+$G129,$E129+$F129,$E129+$G129),$X129-IF($E129+$F129&lt;$E129+$G129,$E129+$F129,$E129+$G129),"")))))</f>
        <v/>
      </c>
      <c r="AA129" s="278" t="str">
        <f>IF(ISBLANK(Report!AI129),"",AI129)</f>
        <v/>
      </c>
      <c r="AB129" s="25" t="str">
        <f t="shared" si="8"/>
        <v/>
      </c>
      <c r="AC129" s="26" t="str">
        <f t="shared" si="9"/>
        <v/>
      </c>
      <c r="AE129" s="45"/>
      <c r="AF129" s="177">
        <v>128</v>
      </c>
      <c r="AG129" s="177" t="str">
        <f t="shared" si="7"/>
        <v/>
      </c>
      <c r="AI129" s="16"/>
      <c r="AJ129" s="189"/>
    </row>
    <row r="130" spans="1:36" s="177" customFormat="1" ht="17.399999999999999" x14ac:dyDescent="0.3">
      <c r="A130" s="190"/>
      <c r="B130" s="196"/>
      <c r="C130" s="267"/>
      <c r="D130" s="268"/>
      <c r="E130" s="269"/>
      <c r="F130" s="269"/>
      <c r="G130" s="269"/>
      <c r="H130" s="270" t="str">
        <f>IF(AND(I130&lt;&gt;"",I130&lt;&gt;"None"),VLOOKUP(I130,Translation!$N$4:$O$111,2,FALSE),"")</f>
        <v/>
      </c>
      <c r="I130" s="270"/>
      <c r="J130" s="269"/>
      <c r="K130" s="269"/>
      <c r="L130" s="269"/>
      <c r="M130" s="271"/>
      <c r="N130" s="272"/>
      <c r="O130" s="273" t="str">
        <f>IF(AND(IF($J130="",IF($E130+$F130&gt;$E130+$G130,$E130+$F130,$E130+$G130),"XXX")&lt;=IF($E130+$F130&gt;$E130+$G130,$E130+$F130,$E130+$G130),IF($J130="",IF($E130+$F130&gt;$E130+$G130,$E130+$F130,$E130+$G130),"XXX")&gt;=IF($E130+$F130&lt;$E130+$G130,$E130+$F130,$E130+$G130)),"",IF(OR($J130=Translation!$C$50,$J130=Translation!$D$50),"",IF(OR($J130=Translation!$C$51,$J130=Translation!$D$51),Translation!$K$5,IF($J130&gt;IF($E130+$F130&gt;$E130+$G130,$E130+$F130,$E130+$G130),$J130-IF($E130+$F130&gt;$E130+$G130,$E130+$F130,$E130+$G130),IF($J130&lt;IF($E130+$F130&lt;$E130+$G130,$E130+$F130,$E130+$G130),$J130-IF($E130+$F130&lt;$E130+$G130,$E130+$F130,$E130+$G130),"")))))</f>
        <v/>
      </c>
      <c r="P130" s="274" t="str">
        <f>IF(AND(IF($K130="",IF($E130+$F130&gt;$E130+$G130,$E130+$F130,$E130+$G130),"XXX")&lt;=IF($E130+$F130&gt;$E130+$G130,$E130+$F130,$E130+$G130),IF($K130="",IF($E130+$F130&gt;$E130+$G130,$E130+$F130,$E130+$G130),"XXX")&gt;=IF($E130+$F130&lt;$E130+$G130,$E130+$F130,$E130+$G130)),"",IF(OR($K130=Translation!$C$50,$K130=Translation!$D$50),"",IF(OR($K130=Translation!$C$51,$K130=Translation!$D$51),Translation!$K$5,IF($K130&gt;IF($E130+$F130&gt;$E130+$G130,$E130+$F130,$E130+$G130),$K130-IF($E130+$F130&gt;$E130+$G130,$E130+$F130,$E130+$G130),IF($K130&lt;IF($E130+$F130&lt;$E130+$G130,$E130+$F130,$E130+$G130),$K130-IF($E130+$F130&lt;$E130+$G130,$E130+$F130,$E130+$G130),"")))))</f>
        <v/>
      </c>
      <c r="Q130" s="274" t="str">
        <f>IF(AND(IF($L130="",IF($E130+$F130&gt;$E130+$G130,$E130+$F130,$E130+$G130),"XXX")&lt;=IF($E130+$F130&gt;$E130+$G130,$E130+$F130,$E130+$G130),IF($L130="",IF($E130+$F130&gt;$E130+$G130,$E130+$F130,$E130+$G130),"XXX")&gt;=IF($E130+$F130&lt;$E130+$G130,$E130+$F130,$E130+$G130)),"",IF(OR($L130=Translation!$C$50,$L130=Translation!$D$50),"",IF(OR($L130=Translation!$C$51,$L130=Translation!$D$51),Translation!$K$5,IF($L130&gt;IF($E130+$F130&gt;$E130+$G130,$E130+$F130,$E130+$G130),$L130-IF($E130+$F130&gt;$E130+$G130,$E130+$F130,$E130+$G130),IF($L130&lt;IF($E130+$F130&lt;$E130+$G130,$E130+$F130,$E130+$G130),$L130-IF($E130+$F130&lt;$E130+$G130,$E130+$F130,$E130+$G130),"")))))</f>
        <v/>
      </c>
      <c r="R130" s="274" t="str">
        <f>IF(AND(IF($M130="",IF($E130+$F130&gt;$E130+$G130,$E130+$F130,$E130+$G130),"XXX")&lt;=IF($E130+$F130&gt;$E130+$G130,$E130+$F130,$E130+$G130),IF($M130="",IF($E130+$F130&gt;$E130+$G130,$E130+$F130,$E130+$G130),"XXX")&gt;=IF($E130+$F130&lt;$E130+$G130,$E130+$F130,$E130+$G130)),"",IF(OR($M130=Translation!$C$50,$M130=Translation!$D$50),"",IF(OR($M130=Translation!$C$51,$M130=Translation!$D$51),Translation!$K$5,IF($M130&gt;IF($E130+$F130&gt;$E130+$G130,$E130+$F130,$E130+$G130),$M130-IF($E130+$F130&gt;$E130+$G130,$E130+$F130,$E130+$G130),IF($M130&lt;IF($E130+$F130&lt;$E130+$G130,$E130+$F130,$E130+$G130),$M130-IF($E130+$F130&lt;$E130+$G130,$E130+$F130,$E130+$G130),"")))))</f>
        <v/>
      </c>
      <c r="S130" s="275"/>
      <c r="T130" s="23" t="str">
        <f t="shared" si="6"/>
        <v/>
      </c>
      <c r="U130" s="24" t="str">
        <f t="shared" si="5"/>
        <v/>
      </c>
      <c r="V130" s="261"/>
      <c r="W130" s="276"/>
      <c r="X130" s="277"/>
      <c r="Y130" s="264" t="str">
        <f>IF(AND(IF($W130="",IF($E130+$F130&gt;$E130+$G130,$E130+$F130,$E130+$G130),"XXX")&lt;=IF($E130+$F130&gt;$E130+$G130,$E130+$F130,$E130+$G130),IF($W130="",IF($E130+$F130&gt;$E130+$G130,$E130+$F130,$E130+$G130),"XXX")&gt;=IF($E130+$F130&lt;$E130+$G130,$E130+$F130,$E130+$G130)),"",IF(OR($W130=Translation!$C$50,$W130=Translation!$D$50),"",IF(OR($W130=Translation!$C$51,$W130=Translation!$D$51),Translation!$K$5,IF($W130&gt;IF($E130+$F130&gt;$E130+$G130,$E130+$F130,$E130+$G130),$W130-IF($E130+$F130&gt;$E130+$G130,$E130+$F130,$E130+$G130),IF($W130&lt;IF($E130+$F130&lt;$E130+$G130,$E130+$F130,$E130+$G130),$W130-IF($E130+$F130&lt;$E130+$G130,$E130+$F130,$E130+$G130),"")))))</f>
        <v/>
      </c>
      <c r="Z130" s="265" t="str">
        <f>IF(AND(IF($X130="",IF($E130+$F130&gt;$E130+$G130,$E130+$F130,$E130+$G130),"XXX")&lt;=IF($E130+$F130&gt;$E130+$G130,$E130+$F130,$E130+$G130),IF($X130="",IF($E130+$F130&gt;$E130+$G130,$E130+$F130,$E130+$G130),"XXX")&gt;=IF($E130+$F130&lt;$E130+$G130,$E130+$F130,$E130+$G130)),"",IF(OR($X130=Translation!$C$50,$X130=Translation!$D$50),"",IF(OR($X130=Translation!$C$51,$X130=Translation!$D$51),Translation!$K$5,IF($X130&gt;IF($E130+$F130&gt;$E130+$G130,$E130+$F130,$E130+$G130),$X130-IF($E130+$F130&gt;$E130+$G130,$E130+$F130,$E130+$G130),IF($X130&lt;IF($E130+$F130&lt;$E130+$G130,$E130+$F130,$E130+$G130),$X130-IF($E130+$F130&lt;$E130+$G130,$E130+$F130,$E130+$G130),"")))))</f>
        <v/>
      </c>
      <c r="AA130" s="278" t="str">
        <f>IF(ISBLANK(Report!AI130),"",AI130)</f>
        <v/>
      </c>
      <c r="AB130" s="25" t="str">
        <f t="shared" si="8"/>
        <v/>
      </c>
      <c r="AC130" s="26" t="str">
        <f t="shared" si="9"/>
        <v/>
      </c>
      <c r="AE130" s="45"/>
      <c r="AF130" s="15">
        <v>129</v>
      </c>
      <c r="AG130" s="177" t="str">
        <f t="shared" si="7"/>
        <v/>
      </c>
      <c r="AI130" s="16"/>
      <c r="AJ130" s="189"/>
    </row>
    <row r="131" spans="1:36" s="177" customFormat="1" ht="17.399999999999999" x14ac:dyDescent="0.3">
      <c r="A131" s="190"/>
      <c r="B131" s="196"/>
      <c r="C131" s="267"/>
      <c r="D131" s="268"/>
      <c r="E131" s="269"/>
      <c r="F131" s="269"/>
      <c r="G131" s="269"/>
      <c r="H131" s="270" t="str">
        <f>IF(AND(I131&lt;&gt;"",I131&lt;&gt;"None"),VLOOKUP(I131,Translation!$N$4:$O$111,2,FALSE),"")</f>
        <v/>
      </c>
      <c r="I131" s="270"/>
      <c r="J131" s="269"/>
      <c r="K131" s="269"/>
      <c r="L131" s="269"/>
      <c r="M131" s="271"/>
      <c r="N131" s="272"/>
      <c r="O131" s="273" t="str">
        <f>IF(AND(IF($J131="",IF($E131+$F131&gt;$E131+$G131,$E131+$F131,$E131+$G131),"XXX")&lt;=IF($E131+$F131&gt;$E131+$G131,$E131+$F131,$E131+$G131),IF($J131="",IF($E131+$F131&gt;$E131+$G131,$E131+$F131,$E131+$G131),"XXX")&gt;=IF($E131+$F131&lt;$E131+$G131,$E131+$F131,$E131+$G131)),"",IF(OR($J131=Translation!$C$50,$J131=Translation!$D$50),"",IF(OR($J131=Translation!$C$51,$J131=Translation!$D$51),Translation!$K$5,IF($J131&gt;IF($E131+$F131&gt;$E131+$G131,$E131+$F131,$E131+$G131),$J131-IF($E131+$F131&gt;$E131+$G131,$E131+$F131,$E131+$G131),IF($J131&lt;IF($E131+$F131&lt;$E131+$G131,$E131+$F131,$E131+$G131),$J131-IF($E131+$F131&lt;$E131+$G131,$E131+$F131,$E131+$G131),"")))))</f>
        <v/>
      </c>
      <c r="P131" s="274" t="str">
        <f>IF(AND(IF($K131="",IF($E131+$F131&gt;$E131+$G131,$E131+$F131,$E131+$G131),"XXX")&lt;=IF($E131+$F131&gt;$E131+$G131,$E131+$F131,$E131+$G131),IF($K131="",IF($E131+$F131&gt;$E131+$G131,$E131+$F131,$E131+$G131),"XXX")&gt;=IF($E131+$F131&lt;$E131+$G131,$E131+$F131,$E131+$G131)),"",IF(OR($K131=Translation!$C$50,$K131=Translation!$D$50),"",IF(OR($K131=Translation!$C$51,$K131=Translation!$D$51),Translation!$K$5,IF($K131&gt;IF($E131+$F131&gt;$E131+$G131,$E131+$F131,$E131+$G131),$K131-IF($E131+$F131&gt;$E131+$G131,$E131+$F131,$E131+$G131),IF($K131&lt;IF($E131+$F131&lt;$E131+$G131,$E131+$F131,$E131+$G131),$K131-IF($E131+$F131&lt;$E131+$G131,$E131+$F131,$E131+$G131),"")))))</f>
        <v/>
      </c>
      <c r="Q131" s="274" t="str">
        <f>IF(AND(IF($L131="",IF($E131+$F131&gt;$E131+$G131,$E131+$F131,$E131+$G131),"XXX")&lt;=IF($E131+$F131&gt;$E131+$G131,$E131+$F131,$E131+$G131),IF($L131="",IF($E131+$F131&gt;$E131+$G131,$E131+$F131,$E131+$G131),"XXX")&gt;=IF($E131+$F131&lt;$E131+$G131,$E131+$F131,$E131+$G131)),"",IF(OR($L131=Translation!$C$50,$L131=Translation!$D$50),"",IF(OR($L131=Translation!$C$51,$L131=Translation!$D$51),Translation!$K$5,IF($L131&gt;IF($E131+$F131&gt;$E131+$G131,$E131+$F131,$E131+$G131),$L131-IF($E131+$F131&gt;$E131+$G131,$E131+$F131,$E131+$G131),IF($L131&lt;IF($E131+$F131&lt;$E131+$G131,$E131+$F131,$E131+$G131),$L131-IF($E131+$F131&lt;$E131+$G131,$E131+$F131,$E131+$G131),"")))))</f>
        <v/>
      </c>
      <c r="R131" s="274" t="str">
        <f>IF(AND(IF($M131="",IF($E131+$F131&gt;$E131+$G131,$E131+$F131,$E131+$G131),"XXX")&lt;=IF($E131+$F131&gt;$E131+$G131,$E131+$F131,$E131+$G131),IF($M131="",IF($E131+$F131&gt;$E131+$G131,$E131+$F131,$E131+$G131),"XXX")&gt;=IF($E131+$F131&lt;$E131+$G131,$E131+$F131,$E131+$G131)),"",IF(OR($M131=Translation!$C$50,$M131=Translation!$D$50),"",IF(OR($M131=Translation!$C$51,$M131=Translation!$D$51),Translation!$K$5,IF($M131&gt;IF($E131+$F131&gt;$E131+$G131,$E131+$F131,$E131+$G131),$M131-IF($E131+$F131&gt;$E131+$G131,$E131+$F131,$E131+$G131),IF($M131&lt;IF($E131+$F131&lt;$E131+$G131,$E131+$F131,$E131+$G131),$M131-IF($E131+$F131&lt;$E131+$G131,$E131+$F131,$E131+$G131),"")))))</f>
        <v/>
      </c>
      <c r="S131" s="275"/>
      <c r="T131" s="23" t="str">
        <f t="shared" si="6"/>
        <v/>
      </c>
      <c r="U131" s="24" t="str">
        <f t="shared" si="5"/>
        <v/>
      </c>
      <c r="V131" s="261"/>
      <c r="W131" s="276"/>
      <c r="X131" s="277"/>
      <c r="Y131" s="264" t="str">
        <f>IF(AND(IF($W131="",IF($E131+$F131&gt;$E131+$G131,$E131+$F131,$E131+$G131),"XXX")&lt;=IF($E131+$F131&gt;$E131+$G131,$E131+$F131,$E131+$G131),IF($W131="",IF($E131+$F131&gt;$E131+$G131,$E131+$F131,$E131+$G131),"XXX")&gt;=IF($E131+$F131&lt;$E131+$G131,$E131+$F131,$E131+$G131)),"",IF(OR($W131=Translation!$C$50,$W131=Translation!$D$50),"",IF(OR($W131=Translation!$C$51,$W131=Translation!$D$51),Translation!$K$5,IF($W131&gt;IF($E131+$F131&gt;$E131+$G131,$E131+$F131,$E131+$G131),$W131-IF($E131+$F131&gt;$E131+$G131,$E131+$F131,$E131+$G131),IF($W131&lt;IF($E131+$F131&lt;$E131+$G131,$E131+$F131,$E131+$G131),$W131-IF($E131+$F131&lt;$E131+$G131,$E131+$F131,$E131+$G131),"")))))</f>
        <v/>
      </c>
      <c r="Z131" s="265" t="str">
        <f>IF(AND(IF($X131="",IF($E131+$F131&gt;$E131+$G131,$E131+$F131,$E131+$G131),"XXX")&lt;=IF($E131+$F131&gt;$E131+$G131,$E131+$F131,$E131+$G131),IF($X131="",IF($E131+$F131&gt;$E131+$G131,$E131+$F131,$E131+$G131),"XXX")&gt;=IF($E131+$F131&lt;$E131+$G131,$E131+$F131,$E131+$G131)),"",IF(OR($X131=Translation!$C$50,$X131=Translation!$D$50),"",IF(OR($X131=Translation!$C$51,$X131=Translation!$D$51),Translation!$K$5,IF($X131&gt;IF($E131+$F131&gt;$E131+$G131,$E131+$F131,$E131+$G131),$X131-IF($E131+$F131&gt;$E131+$G131,$E131+$F131,$E131+$G131),IF($X131&lt;IF($E131+$F131&lt;$E131+$G131,$E131+$F131,$E131+$G131),$X131-IF($E131+$F131&lt;$E131+$G131,$E131+$F131,$E131+$G131),"")))))</f>
        <v/>
      </c>
      <c r="AA131" s="278" t="str">
        <f>IF(ISBLANK(Report!AI131),"",AI131)</f>
        <v/>
      </c>
      <c r="AB131" s="25" t="str">
        <f t="shared" si="8"/>
        <v/>
      </c>
      <c r="AC131" s="26" t="str">
        <f t="shared" si="9"/>
        <v/>
      </c>
      <c r="AE131" s="45"/>
      <c r="AF131" s="177">
        <v>130</v>
      </c>
      <c r="AG131" s="177" t="str">
        <f t="shared" si="7"/>
        <v/>
      </c>
      <c r="AI131" s="16"/>
      <c r="AJ131" s="189"/>
    </row>
    <row r="132" spans="1:36" s="177" customFormat="1" ht="17.399999999999999" x14ac:dyDescent="0.3">
      <c r="A132" s="190"/>
      <c r="B132" s="196"/>
      <c r="C132" s="267"/>
      <c r="D132" s="268"/>
      <c r="E132" s="269"/>
      <c r="F132" s="269"/>
      <c r="G132" s="269"/>
      <c r="H132" s="270" t="str">
        <f>IF(AND(I132&lt;&gt;"",I132&lt;&gt;"None"),VLOOKUP(I132,Translation!$N$4:$O$111,2,FALSE),"")</f>
        <v/>
      </c>
      <c r="I132" s="270"/>
      <c r="J132" s="269"/>
      <c r="K132" s="269"/>
      <c r="L132" s="269"/>
      <c r="M132" s="271"/>
      <c r="N132" s="272"/>
      <c r="O132" s="273" t="str">
        <f>IF(AND(IF($J132="",IF($E132+$F132&gt;$E132+$G132,$E132+$F132,$E132+$G132),"XXX")&lt;=IF($E132+$F132&gt;$E132+$G132,$E132+$F132,$E132+$G132),IF($J132="",IF($E132+$F132&gt;$E132+$G132,$E132+$F132,$E132+$G132),"XXX")&gt;=IF($E132+$F132&lt;$E132+$G132,$E132+$F132,$E132+$G132)),"",IF(OR($J132=Translation!$C$50,$J132=Translation!$D$50),"",IF(OR($J132=Translation!$C$51,$J132=Translation!$D$51),Translation!$K$5,IF($J132&gt;IF($E132+$F132&gt;$E132+$G132,$E132+$F132,$E132+$G132),$J132-IF($E132+$F132&gt;$E132+$G132,$E132+$F132,$E132+$G132),IF($J132&lt;IF($E132+$F132&lt;$E132+$G132,$E132+$F132,$E132+$G132),$J132-IF($E132+$F132&lt;$E132+$G132,$E132+$F132,$E132+$G132),"")))))</f>
        <v/>
      </c>
      <c r="P132" s="274" t="str">
        <f>IF(AND(IF($K132="",IF($E132+$F132&gt;$E132+$G132,$E132+$F132,$E132+$G132),"XXX")&lt;=IF($E132+$F132&gt;$E132+$G132,$E132+$F132,$E132+$G132),IF($K132="",IF($E132+$F132&gt;$E132+$G132,$E132+$F132,$E132+$G132),"XXX")&gt;=IF($E132+$F132&lt;$E132+$G132,$E132+$F132,$E132+$G132)),"",IF(OR($K132=Translation!$C$50,$K132=Translation!$D$50),"",IF(OR($K132=Translation!$C$51,$K132=Translation!$D$51),Translation!$K$5,IF($K132&gt;IF($E132+$F132&gt;$E132+$G132,$E132+$F132,$E132+$G132),$K132-IF($E132+$F132&gt;$E132+$G132,$E132+$F132,$E132+$G132),IF($K132&lt;IF($E132+$F132&lt;$E132+$G132,$E132+$F132,$E132+$G132),$K132-IF($E132+$F132&lt;$E132+$G132,$E132+$F132,$E132+$G132),"")))))</f>
        <v/>
      </c>
      <c r="Q132" s="274" t="str">
        <f>IF(AND(IF($L132="",IF($E132+$F132&gt;$E132+$G132,$E132+$F132,$E132+$G132),"XXX")&lt;=IF($E132+$F132&gt;$E132+$G132,$E132+$F132,$E132+$G132),IF($L132="",IF($E132+$F132&gt;$E132+$G132,$E132+$F132,$E132+$G132),"XXX")&gt;=IF($E132+$F132&lt;$E132+$G132,$E132+$F132,$E132+$G132)),"",IF(OR($L132=Translation!$C$50,$L132=Translation!$D$50),"",IF(OR($L132=Translation!$C$51,$L132=Translation!$D$51),Translation!$K$5,IF($L132&gt;IF($E132+$F132&gt;$E132+$G132,$E132+$F132,$E132+$G132),$L132-IF($E132+$F132&gt;$E132+$G132,$E132+$F132,$E132+$G132),IF($L132&lt;IF($E132+$F132&lt;$E132+$G132,$E132+$F132,$E132+$G132),$L132-IF($E132+$F132&lt;$E132+$G132,$E132+$F132,$E132+$G132),"")))))</f>
        <v/>
      </c>
      <c r="R132" s="274" t="str">
        <f>IF(AND(IF($M132="",IF($E132+$F132&gt;$E132+$G132,$E132+$F132,$E132+$G132),"XXX")&lt;=IF($E132+$F132&gt;$E132+$G132,$E132+$F132,$E132+$G132),IF($M132="",IF($E132+$F132&gt;$E132+$G132,$E132+$F132,$E132+$G132),"XXX")&gt;=IF($E132+$F132&lt;$E132+$G132,$E132+$F132,$E132+$G132)),"",IF(OR($M132=Translation!$C$50,$M132=Translation!$D$50),"",IF(OR($M132=Translation!$C$51,$M132=Translation!$D$51),Translation!$K$5,IF($M132&gt;IF($E132+$F132&gt;$E132+$G132,$E132+$F132,$E132+$G132),$M132-IF($E132+$F132&gt;$E132+$G132,$E132+$F132,$E132+$G132),IF($M132&lt;IF($E132+$F132&lt;$E132+$G132,$E132+$F132,$E132+$G132),$M132-IF($E132+$F132&lt;$E132+$G132,$E132+$F132,$E132+$G132),"")))))</f>
        <v/>
      </c>
      <c r="S132" s="275"/>
      <c r="T132" s="23" t="str">
        <f t="shared" si="6"/>
        <v/>
      </c>
      <c r="U132" s="24" t="str">
        <f t="shared" si="5"/>
        <v/>
      </c>
      <c r="V132" s="261"/>
      <c r="W132" s="276"/>
      <c r="X132" s="277"/>
      <c r="Y132" s="264" t="str">
        <f>IF(AND(IF($W132="",IF($E132+$F132&gt;$E132+$G132,$E132+$F132,$E132+$G132),"XXX")&lt;=IF($E132+$F132&gt;$E132+$G132,$E132+$F132,$E132+$G132),IF($W132="",IF($E132+$F132&gt;$E132+$G132,$E132+$F132,$E132+$G132),"XXX")&gt;=IF($E132+$F132&lt;$E132+$G132,$E132+$F132,$E132+$G132)),"",IF(OR($W132=Translation!$C$50,$W132=Translation!$D$50),"",IF(OR($W132=Translation!$C$51,$W132=Translation!$D$51),Translation!$K$5,IF($W132&gt;IF($E132+$F132&gt;$E132+$G132,$E132+$F132,$E132+$G132),$W132-IF($E132+$F132&gt;$E132+$G132,$E132+$F132,$E132+$G132),IF($W132&lt;IF($E132+$F132&lt;$E132+$G132,$E132+$F132,$E132+$G132),$W132-IF($E132+$F132&lt;$E132+$G132,$E132+$F132,$E132+$G132),"")))))</f>
        <v/>
      </c>
      <c r="Z132" s="265" t="str">
        <f>IF(AND(IF($X132="",IF($E132+$F132&gt;$E132+$G132,$E132+$F132,$E132+$G132),"XXX")&lt;=IF($E132+$F132&gt;$E132+$G132,$E132+$F132,$E132+$G132),IF($X132="",IF($E132+$F132&gt;$E132+$G132,$E132+$F132,$E132+$G132),"XXX")&gt;=IF($E132+$F132&lt;$E132+$G132,$E132+$F132,$E132+$G132)),"",IF(OR($X132=Translation!$C$50,$X132=Translation!$D$50),"",IF(OR($X132=Translation!$C$51,$X132=Translation!$D$51),Translation!$K$5,IF($X132&gt;IF($E132+$F132&gt;$E132+$G132,$E132+$F132,$E132+$G132),$X132-IF($E132+$F132&gt;$E132+$G132,$E132+$F132,$E132+$G132),IF($X132&lt;IF($E132+$F132&lt;$E132+$G132,$E132+$F132,$E132+$G132),$X132-IF($E132+$F132&lt;$E132+$G132,$E132+$F132,$E132+$G132),"")))))</f>
        <v/>
      </c>
      <c r="AA132" s="278" t="str">
        <f>IF(ISBLANK(Report!AI132),"",AI132)</f>
        <v/>
      </c>
      <c r="AB132" s="25" t="str">
        <f t="shared" si="8"/>
        <v/>
      </c>
      <c r="AC132" s="26" t="str">
        <f t="shared" si="9"/>
        <v/>
      </c>
      <c r="AE132" s="45"/>
      <c r="AF132" s="15">
        <v>131</v>
      </c>
      <c r="AG132" s="177" t="str">
        <f t="shared" si="7"/>
        <v/>
      </c>
      <c r="AI132" s="16"/>
      <c r="AJ132" s="189"/>
    </row>
    <row r="133" spans="1:36" s="177" customFormat="1" ht="17.399999999999999" x14ac:dyDescent="0.3">
      <c r="A133" s="190"/>
      <c r="B133" s="196"/>
      <c r="C133" s="267"/>
      <c r="D133" s="268"/>
      <c r="E133" s="269"/>
      <c r="F133" s="269"/>
      <c r="G133" s="269"/>
      <c r="H133" s="270" t="str">
        <f>IF(AND(I133&lt;&gt;"",I133&lt;&gt;"None"),VLOOKUP(I133,Translation!$N$4:$O$111,2,FALSE),"")</f>
        <v/>
      </c>
      <c r="I133" s="270"/>
      <c r="J133" s="269"/>
      <c r="K133" s="269"/>
      <c r="L133" s="269"/>
      <c r="M133" s="271"/>
      <c r="N133" s="272"/>
      <c r="O133" s="273" t="str">
        <f>IF(AND(IF($J133="",IF($E133+$F133&gt;$E133+$G133,$E133+$F133,$E133+$G133),"XXX")&lt;=IF($E133+$F133&gt;$E133+$G133,$E133+$F133,$E133+$G133),IF($J133="",IF($E133+$F133&gt;$E133+$G133,$E133+$F133,$E133+$G133),"XXX")&gt;=IF($E133+$F133&lt;$E133+$G133,$E133+$F133,$E133+$G133)),"",IF(OR($J133=Translation!$C$50,$J133=Translation!$D$50),"",IF(OR($J133=Translation!$C$51,$J133=Translation!$D$51),Translation!$K$5,IF($J133&gt;IF($E133+$F133&gt;$E133+$G133,$E133+$F133,$E133+$G133),$J133-IF($E133+$F133&gt;$E133+$G133,$E133+$F133,$E133+$G133),IF($J133&lt;IF($E133+$F133&lt;$E133+$G133,$E133+$F133,$E133+$G133),$J133-IF($E133+$F133&lt;$E133+$G133,$E133+$F133,$E133+$G133),"")))))</f>
        <v/>
      </c>
      <c r="P133" s="274" t="str">
        <f>IF(AND(IF($K133="",IF($E133+$F133&gt;$E133+$G133,$E133+$F133,$E133+$G133),"XXX")&lt;=IF($E133+$F133&gt;$E133+$G133,$E133+$F133,$E133+$G133),IF($K133="",IF($E133+$F133&gt;$E133+$G133,$E133+$F133,$E133+$G133),"XXX")&gt;=IF($E133+$F133&lt;$E133+$G133,$E133+$F133,$E133+$G133)),"",IF(OR($K133=Translation!$C$50,$K133=Translation!$D$50),"",IF(OR($K133=Translation!$C$51,$K133=Translation!$D$51),Translation!$K$5,IF($K133&gt;IF($E133+$F133&gt;$E133+$G133,$E133+$F133,$E133+$G133),$K133-IF($E133+$F133&gt;$E133+$G133,$E133+$F133,$E133+$G133),IF($K133&lt;IF($E133+$F133&lt;$E133+$G133,$E133+$F133,$E133+$G133),$K133-IF($E133+$F133&lt;$E133+$G133,$E133+$F133,$E133+$G133),"")))))</f>
        <v/>
      </c>
      <c r="Q133" s="274" t="str">
        <f>IF(AND(IF($L133="",IF($E133+$F133&gt;$E133+$G133,$E133+$F133,$E133+$G133),"XXX")&lt;=IF($E133+$F133&gt;$E133+$G133,$E133+$F133,$E133+$G133),IF($L133="",IF($E133+$F133&gt;$E133+$G133,$E133+$F133,$E133+$G133),"XXX")&gt;=IF($E133+$F133&lt;$E133+$G133,$E133+$F133,$E133+$G133)),"",IF(OR($L133=Translation!$C$50,$L133=Translation!$D$50),"",IF(OR($L133=Translation!$C$51,$L133=Translation!$D$51),Translation!$K$5,IF($L133&gt;IF($E133+$F133&gt;$E133+$G133,$E133+$F133,$E133+$G133),$L133-IF($E133+$F133&gt;$E133+$G133,$E133+$F133,$E133+$G133),IF($L133&lt;IF($E133+$F133&lt;$E133+$G133,$E133+$F133,$E133+$G133),$L133-IF($E133+$F133&lt;$E133+$G133,$E133+$F133,$E133+$G133),"")))))</f>
        <v/>
      </c>
      <c r="R133" s="274" t="str">
        <f>IF(AND(IF($M133="",IF($E133+$F133&gt;$E133+$G133,$E133+$F133,$E133+$G133),"XXX")&lt;=IF($E133+$F133&gt;$E133+$G133,$E133+$F133,$E133+$G133),IF($M133="",IF($E133+$F133&gt;$E133+$G133,$E133+$F133,$E133+$G133),"XXX")&gt;=IF($E133+$F133&lt;$E133+$G133,$E133+$F133,$E133+$G133)),"",IF(OR($M133=Translation!$C$50,$M133=Translation!$D$50),"",IF(OR($M133=Translation!$C$51,$M133=Translation!$D$51),Translation!$K$5,IF($M133&gt;IF($E133+$F133&gt;$E133+$G133,$E133+$F133,$E133+$G133),$M133-IF($E133+$F133&gt;$E133+$G133,$E133+$F133,$E133+$G133),IF($M133&lt;IF($E133+$F133&lt;$E133+$G133,$E133+$F133,$E133+$G133),$M133-IF($E133+$F133&lt;$E133+$G133,$E133+$F133,$E133+$G133),"")))))</f>
        <v/>
      </c>
      <c r="S133" s="275"/>
      <c r="T133" s="23" t="str">
        <f t="shared" si="6"/>
        <v/>
      </c>
      <c r="U133" s="24" t="str">
        <f t="shared" si="5"/>
        <v/>
      </c>
      <c r="V133" s="261"/>
      <c r="W133" s="276"/>
      <c r="X133" s="277"/>
      <c r="Y133" s="264" t="str">
        <f>IF(AND(IF($W133="",IF($E133+$F133&gt;$E133+$G133,$E133+$F133,$E133+$G133),"XXX")&lt;=IF($E133+$F133&gt;$E133+$G133,$E133+$F133,$E133+$G133),IF($W133="",IF($E133+$F133&gt;$E133+$G133,$E133+$F133,$E133+$G133),"XXX")&gt;=IF($E133+$F133&lt;$E133+$G133,$E133+$F133,$E133+$G133)),"",IF(OR($W133=Translation!$C$50,$W133=Translation!$D$50),"",IF(OR($W133=Translation!$C$51,$W133=Translation!$D$51),Translation!$K$5,IF($W133&gt;IF($E133+$F133&gt;$E133+$G133,$E133+$F133,$E133+$G133),$W133-IF($E133+$F133&gt;$E133+$G133,$E133+$F133,$E133+$G133),IF($W133&lt;IF($E133+$F133&lt;$E133+$G133,$E133+$F133,$E133+$G133),$W133-IF($E133+$F133&lt;$E133+$G133,$E133+$F133,$E133+$G133),"")))))</f>
        <v/>
      </c>
      <c r="Z133" s="265" t="str">
        <f>IF(AND(IF($X133="",IF($E133+$F133&gt;$E133+$G133,$E133+$F133,$E133+$G133),"XXX")&lt;=IF($E133+$F133&gt;$E133+$G133,$E133+$F133,$E133+$G133),IF($X133="",IF($E133+$F133&gt;$E133+$G133,$E133+$F133,$E133+$G133),"XXX")&gt;=IF($E133+$F133&lt;$E133+$G133,$E133+$F133,$E133+$G133)),"",IF(OR($X133=Translation!$C$50,$X133=Translation!$D$50),"",IF(OR($X133=Translation!$C$51,$X133=Translation!$D$51),Translation!$K$5,IF($X133&gt;IF($E133+$F133&gt;$E133+$G133,$E133+$F133,$E133+$G133),$X133-IF($E133+$F133&gt;$E133+$G133,$E133+$F133,$E133+$G133),IF($X133&lt;IF($E133+$F133&lt;$E133+$G133,$E133+$F133,$E133+$G133),$X133-IF($E133+$F133&lt;$E133+$G133,$E133+$F133,$E133+$G133),"")))))</f>
        <v/>
      </c>
      <c r="AA133" s="278" t="str">
        <f>IF(ISBLANK(Report!AI133),"",AI133)</f>
        <v/>
      </c>
      <c r="AB133" s="25" t="str">
        <f t="shared" si="8"/>
        <v/>
      </c>
      <c r="AC133" s="26" t="str">
        <f t="shared" si="9"/>
        <v/>
      </c>
      <c r="AE133" s="45"/>
      <c r="AF133" s="177">
        <v>132</v>
      </c>
      <c r="AG133" s="177" t="str">
        <f t="shared" si="7"/>
        <v/>
      </c>
      <c r="AI133" s="16"/>
      <c r="AJ133" s="189"/>
    </row>
    <row r="134" spans="1:36" s="177" customFormat="1" ht="17.399999999999999" x14ac:dyDescent="0.3">
      <c r="A134" s="190"/>
      <c r="B134" s="196"/>
      <c r="C134" s="267"/>
      <c r="D134" s="268"/>
      <c r="E134" s="269"/>
      <c r="F134" s="269"/>
      <c r="G134" s="269"/>
      <c r="H134" s="270" t="str">
        <f>IF(AND(I134&lt;&gt;"",I134&lt;&gt;"None"),VLOOKUP(I134,Translation!$N$4:$O$111,2,FALSE),"")</f>
        <v/>
      </c>
      <c r="I134" s="270"/>
      <c r="J134" s="269"/>
      <c r="K134" s="269"/>
      <c r="L134" s="269"/>
      <c r="M134" s="271"/>
      <c r="N134" s="272"/>
      <c r="O134" s="273" t="str">
        <f>IF(AND(IF($J134="",IF($E134+$F134&gt;$E134+$G134,$E134+$F134,$E134+$G134),"XXX")&lt;=IF($E134+$F134&gt;$E134+$G134,$E134+$F134,$E134+$G134),IF($J134="",IF($E134+$F134&gt;$E134+$G134,$E134+$F134,$E134+$G134),"XXX")&gt;=IF($E134+$F134&lt;$E134+$G134,$E134+$F134,$E134+$G134)),"",IF(OR($J134=Translation!$C$50,$J134=Translation!$D$50),"",IF(OR($J134=Translation!$C$51,$J134=Translation!$D$51),Translation!$K$5,IF($J134&gt;IF($E134+$F134&gt;$E134+$G134,$E134+$F134,$E134+$G134),$J134-IF($E134+$F134&gt;$E134+$G134,$E134+$F134,$E134+$G134),IF($J134&lt;IF($E134+$F134&lt;$E134+$G134,$E134+$F134,$E134+$G134),$J134-IF($E134+$F134&lt;$E134+$G134,$E134+$F134,$E134+$G134),"")))))</f>
        <v/>
      </c>
      <c r="P134" s="274" t="str">
        <f>IF(AND(IF($K134="",IF($E134+$F134&gt;$E134+$G134,$E134+$F134,$E134+$G134),"XXX")&lt;=IF($E134+$F134&gt;$E134+$G134,$E134+$F134,$E134+$G134),IF($K134="",IF($E134+$F134&gt;$E134+$G134,$E134+$F134,$E134+$G134),"XXX")&gt;=IF($E134+$F134&lt;$E134+$G134,$E134+$F134,$E134+$G134)),"",IF(OR($K134=Translation!$C$50,$K134=Translation!$D$50),"",IF(OR($K134=Translation!$C$51,$K134=Translation!$D$51),Translation!$K$5,IF($K134&gt;IF($E134+$F134&gt;$E134+$G134,$E134+$F134,$E134+$G134),$K134-IF($E134+$F134&gt;$E134+$G134,$E134+$F134,$E134+$G134),IF($K134&lt;IF($E134+$F134&lt;$E134+$G134,$E134+$F134,$E134+$G134),$K134-IF($E134+$F134&lt;$E134+$G134,$E134+$F134,$E134+$G134),"")))))</f>
        <v/>
      </c>
      <c r="Q134" s="274" t="str">
        <f>IF(AND(IF($L134="",IF($E134+$F134&gt;$E134+$G134,$E134+$F134,$E134+$G134),"XXX")&lt;=IF($E134+$F134&gt;$E134+$G134,$E134+$F134,$E134+$G134),IF($L134="",IF($E134+$F134&gt;$E134+$G134,$E134+$F134,$E134+$G134),"XXX")&gt;=IF($E134+$F134&lt;$E134+$G134,$E134+$F134,$E134+$G134)),"",IF(OR($L134=Translation!$C$50,$L134=Translation!$D$50),"",IF(OR($L134=Translation!$C$51,$L134=Translation!$D$51),Translation!$K$5,IF($L134&gt;IF($E134+$F134&gt;$E134+$G134,$E134+$F134,$E134+$G134),$L134-IF($E134+$F134&gt;$E134+$G134,$E134+$F134,$E134+$G134),IF($L134&lt;IF($E134+$F134&lt;$E134+$G134,$E134+$F134,$E134+$G134),$L134-IF($E134+$F134&lt;$E134+$G134,$E134+$F134,$E134+$G134),"")))))</f>
        <v/>
      </c>
      <c r="R134" s="274" t="str">
        <f>IF(AND(IF($M134="",IF($E134+$F134&gt;$E134+$G134,$E134+$F134,$E134+$G134),"XXX")&lt;=IF($E134+$F134&gt;$E134+$G134,$E134+$F134,$E134+$G134),IF($M134="",IF($E134+$F134&gt;$E134+$G134,$E134+$F134,$E134+$G134),"XXX")&gt;=IF($E134+$F134&lt;$E134+$G134,$E134+$F134,$E134+$G134)),"",IF(OR($M134=Translation!$C$50,$M134=Translation!$D$50),"",IF(OR($M134=Translation!$C$51,$M134=Translation!$D$51),Translation!$K$5,IF($M134&gt;IF($E134+$F134&gt;$E134+$G134,$E134+$F134,$E134+$G134),$M134-IF($E134+$F134&gt;$E134+$G134,$E134+$F134,$E134+$G134),IF($M134&lt;IF($E134+$F134&lt;$E134+$G134,$E134+$F134,$E134+$G134),$M134-IF($E134+$F134&lt;$E134+$G134,$E134+$F134,$E134+$G134),"")))))</f>
        <v/>
      </c>
      <c r="S134" s="275"/>
      <c r="T134" s="23" t="str">
        <f t="shared" si="6"/>
        <v/>
      </c>
      <c r="U134" s="24" t="str">
        <f t="shared" si="5"/>
        <v/>
      </c>
      <c r="V134" s="261"/>
      <c r="W134" s="276"/>
      <c r="X134" s="277"/>
      <c r="Y134" s="264" t="str">
        <f>IF(AND(IF($W134="",IF($E134+$F134&gt;$E134+$G134,$E134+$F134,$E134+$G134),"XXX")&lt;=IF($E134+$F134&gt;$E134+$G134,$E134+$F134,$E134+$G134),IF($W134="",IF($E134+$F134&gt;$E134+$G134,$E134+$F134,$E134+$G134),"XXX")&gt;=IF($E134+$F134&lt;$E134+$G134,$E134+$F134,$E134+$G134)),"",IF(OR($W134=Translation!$C$50,$W134=Translation!$D$50),"",IF(OR($W134=Translation!$C$51,$W134=Translation!$D$51),Translation!$K$5,IF($W134&gt;IF($E134+$F134&gt;$E134+$G134,$E134+$F134,$E134+$G134),$W134-IF($E134+$F134&gt;$E134+$G134,$E134+$F134,$E134+$G134),IF($W134&lt;IF($E134+$F134&lt;$E134+$G134,$E134+$F134,$E134+$G134),$W134-IF($E134+$F134&lt;$E134+$G134,$E134+$F134,$E134+$G134),"")))))</f>
        <v/>
      </c>
      <c r="Z134" s="265" t="str">
        <f>IF(AND(IF($X134="",IF($E134+$F134&gt;$E134+$G134,$E134+$F134,$E134+$G134),"XXX")&lt;=IF($E134+$F134&gt;$E134+$G134,$E134+$F134,$E134+$G134),IF($X134="",IF($E134+$F134&gt;$E134+$G134,$E134+$F134,$E134+$G134),"XXX")&gt;=IF($E134+$F134&lt;$E134+$G134,$E134+$F134,$E134+$G134)),"",IF(OR($X134=Translation!$C$50,$X134=Translation!$D$50),"",IF(OR($X134=Translation!$C$51,$X134=Translation!$D$51),Translation!$K$5,IF($X134&gt;IF($E134+$F134&gt;$E134+$G134,$E134+$F134,$E134+$G134),$X134-IF($E134+$F134&gt;$E134+$G134,$E134+$F134,$E134+$G134),IF($X134&lt;IF($E134+$F134&lt;$E134+$G134,$E134+$F134,$E134+$G134),$X134-IF($E134+$F134&lt;$E134+$G134,$E134+$F134,$E134+$G134),"")))))</f>
        <v/>
      </c>
      <c r="AA134" s="278" t="str">
        <f>IF(ISBLANK(Report!AI134),"",AI134)</f>
        <v/>
      </c>
      <c r="AB134" s="25" t="str">
        <f t="shared" si="8"/>
        <v/>
      </c>
      <c r="AC134" s="26" t="str">
        <f t="shared" si="9"/>
        <v/>
      </c>
      <c r="AE134" s="45"/>
      <c r="AF134" s="15">
        <v>133</v>
      </c>
      <c r="AG134" s="177" t="str">
        <f t="shared" si="7"/>
        <v/>
      </c>
      <c r="AI134" s="16"/>
      <c r="AJ134" s="189"/>
    </row>
    <row r="135" spans="1:36" s="177" customFormat="1" ht="17.399999999999999" x14ac:dyDescent="0.3">
      <c r="A135" s="190"/>
      <c r="B135" s="196"/>
      <c r="C135" s="267"/>
      <c r="D135" s="268"/>
      <c r="E135" s="269"/>
      <c r="F135" s="269"/>
      <c r="G135" s="269"/>
      <c r="H135" s="270" t="str">
        <f>IF(AND(I135&lt;&gt;"",I135&lt;&gt;"None"),VLOOKUP(I135,Translation!$N$4:$O$111,2,FALSE),"")</f>
        <v/>
      </c>
      <c r="I135" s="270"/>
      <c r="J135" s="269"/>
      <c r="K135" s="269"/>
      <c r="L135" s="269"/>
      <c r="M135" s="271"/>
      <c r="N135" s="272"/>
      <c r="O135" s="273" t="str">
        <f>IF(AND(IF($J135="",IF($E135+$F135&gt;$E135+$G135,$E135+$F135,$E135+$G135),"XXX")&lt;=IF($E135+$F135&gt;$E135+$G135,$E135+$F135,$E135+$G135),IF($J135="",IF($E135+$F135&gt;$E135+$G135,$E135+$F135,$E135+$G135),"XXX")&gt;=IF($E135+$F135&lt;$E135+$G135,$E135+$F135,$E135+$G135)),"",IF(OR($J135=Translation!$C$50,$J135=Translation!$D$50),"",IF(OR($J135=Translation!$C$51,$J135=Translation!$D$51),Translation!$K$5,IF($J135&gt;IF($E135+$F135&gt;$E135+$G135,$E135+$F135,$E135+$G135),$J135-IF($E135+$F135&gt;$E135+$G135,$E135+$F135,$E135+$G135),IF($J135&lt;IF($E135+$F135&lt;$E135+$G135,$E135+$F135,$E135+$G135),$J135-IF($E135+$F135&lt;$E135+$G135,$E135+$F135,$E135+$G135),"")))))</f>
        <v/>
      </c>
      <c r="P135" s="274" t="str">
        <f>IF(AND(IF($K135="",IF($E135+$F135&gt;$E135+$G135,$E135+$F135,$E135+$G135),"XXX")&lt;=IF($E135+$F135&gt;$E135+$G135,$E135+$F135,$E135+$G135),IF($K135="",IF($E135+$F135&gt;$E135+$G135,$E135+$F135,$E135+$G135),"XXX")&gt;=IF($E135+$F135&lt;$E135+$G135,$E135+$F135,$E135+$G135)),"",IF(OR($K135=Translation!$C$50,$K135=Translation!$D$50),"",IF(OR($K135=Translation!$C$51,$K135=Translation!$D$51),Translation!$K$5,IF($K135&gt;IF($E135+$F135&gt;$E135+$G135,$E135+$F135,$E135+$G135),$K135-IF($E135+$F135&gt;$E135+$G135,$E135+$F135,$E135+$G135),IF($K135&lt;IF($E135+$F135&lt;$E135+$G135,$E135+$F135,$E135+$G135),$K135-IF($E135+$F135&lt;$E135+$G135,$E135+$F135,$E135+$G135),"")))))</f>
        <v/>
      </c>
      <c r="Q135" s="274" t="str">
        <f>IF(AND(IF($L135="",IF($E135+$F135&gt;$E135+$G135,$E135+$F135,$E135+$G135),"XXX")&lt;=IF($E135+$F135&gt;$E135+$G135,$E135+$F135,$E135+$G135),IF($L135="",IF($E135+$F135&gt;$E135+$G135,$E135+$F135,$E135+$G135),"XXX")&gt;=IF($E135+$F135&lt;$E135+$G135,$E135+$F135,$E135+$G135)),"",IF(OR($L135=Translation!$C$50,$L135=Translation!$D$50),"",IF(OR($L135=Translation!$C$51,$L135=Translation!$D$51),Translation!$K$5,IF($L135&gt;IF($E135+$F135&gt;$E135+$G135,$E135+$F135,$E135+$G135),$L135-IF($E135+$F135&gt;$E135+$G135,$E135+$F135,$E135+$G135),IF($L135&lt;IF($E135+$F135&lt;$E135+$G135,$E135+$F135,$E135+$G135),$L135-IF($E135+$F135&lt;$E135+$G135,$E135+$F135,$E135+$G135),"")))))</f>
        <v/>
      </c>
      <c r="R135" s="274" t="str">
        <f>IF(AND(IF($M135="",IF($E135+$F135&gt;$E135+$G135,$E135+$F135,$E135+$G135),"XXX")&lt;=IF($E135+$F135&gt;$E135+$G135,$E135+$F135,$E135+$G135),IF($M135="",IF($E135+$F135&gt;$E135+$G135,$E135+$F135,$E135+$G135),"XXX")&gt;=IF($E135+$F135&lt;$E135+$G135,$E135+$F135,$E135+$G135)),"",IF(OR($M135=Translation!$C$50,$M135=Translation!$D$50),"",IF(OR($M135=Translation!$C$51,$M135=Translation!$D$51),Translation!$K$5,IF($M135&gt;IF($E135+$F135&gt;$E135+$G135,$E135+$F135,$E135+$G135),$M135-IF($E135+$F135&gt;$E135+$G135,$E135+$F135,$E135+$G135),IF($M135&lt;IF($E135+$F135&lt;$E135+$G135,$E135+$F135,$E135+$G135),$M135-IF($E135+$F135&lt;$E135+$G135,$E135+$F135,$E135+$G135),"")))))</f>
        <v/>
      </c>
      <c r="S135" s="275"/>
      <c r="T135" s="23" t="str">
        <f t="shared" si="6"/>
        <v/>
      </c>
      <c r="U135" s="24" t="str">
        <f t="shared" si="5"/>
        <v/>
      </c>
      <c r="V135" s="261"/>
      <c r="W135" s="276"/>
      <c r="X135" s="277"/>
      <c r="Y135" s="264" t="str">
        <f>IF(AND(IF($W135="",IF($E135+$F135&gt;$E135+$G135,$E135+$F135,$E135+$G135),"XXX")&lt;=IF($E135+$F135&gt;$E135+$G135,$E135+$F135,$E135+$G135),IF($W135="",IF($E135+$F135&gt;$E135+$G135,$E135+$F135,$E135+$G135),"XXX")&gt;=IF($E135+$F135&lt;$E135+$G135,$E135+$F135,$E135+$G135)),"",IF(OR($W135=Translation!$C$50,$W135=Translation!$D$50),"",IF(OR($W135=Translation!$C$51,$W135=Translation!$D$51),Translation!$K$5,IF($W135&gt;IF($E135+$F135&gt;$E135+$G135,$E135+$F135,$E135+$G135),$W135-IF($E135+$F135&gt;$E135+$G135,$E135+$F135,$E135+$G135),IF($W135&lt;IF($E135+$F135&lt;$E135+$G135,$E135+$F135,$E135+$G135),$W135-IF($E135+$F135&lt;$E135+$G135,$E135+$F135,$E135+$G135),"")))))</f>
        <v/>
      </c>
      <c r="Z135" s="265" t="str">
        <f>IF(AND(IF($X135="",IF($E135+$F135&gt;$E135+$G135,$E135+$F135,$E135+$G135),"XXX")&lt;=IF($E135+$F135&gt;$E135+$G135,$E135+$F135,$E135+$G135),IF($X135="",IF($E135+$F135&gt;$E135+$G135,$E135+$F135,$E135+$G135),"XXX")&gt;=IF($E135+$F135&lt;$E135+$G135,$E135+$F135,$E135+$G135)),"",IF(OR($X135=Translation!$C$50,$X135=Translation!$D$50),"",IF(OR($X135=Translation!$C$51,$X135=Translation!$D$51),Translation!$K$5,IF($X135&gt;IF($E135+$F135&gt;$E135+$G135,$E135+$F135,$E135+$G135),$X135-IF($E135+$F135&gt;$E135+$G135,$E135+$F135,$E135+$G135),IF($X135&lt;IF($E135+$F135&lt;$E135+$G135,$E135+$F135,$E135+$G135),$X135-IF($E135+$F135&lt;$E135+$G135,$E135+$F135,$E135+$G135),"")))))</f>
        <v/>
      </c>
      <c r="AA135" s="278" t="str">
        <f>IF(ISBLANK(Report!AI135),"",AI135)</f>
        <v/>
      </c>
      <c r="AB135" s="25" t="str">
        <f t="shared" si="8"/>
        <v/>
      </c>
      <c r="AC135" s="26" t="str">
        <f t="shared" si="9"/>
        <v/>
      </c>
      <c r="AE135" s="45"/>
      <c r="AF135" s="177">
        <v>134</v>
      </c>
      <c r="AG135" s="177" t="str">
        <f t="shared" si="7"/>
        <v/>
      </c>
      <c r="AI135" s="16"/>
      <c r="AJ135" s="189"/>
    </row>
    <row r="136" spans="1:36" s="177" customFormat="1" ht="17.399999999999999" x14ac:dyDescent="0.3">
      <c r="A136" s="190"/>
      <c r="B136" s="196"/>
      <c r="C136" s="267"/>
      <c r="D136" s="268"/>
      <c r="E136" s="269"/>
      <c r="F136" s="269"/>
      <c r="G136" s="269"/>
      <c r="H136" s="270" t="str">
        <f>IF(AND(I136&lt;&gt;"",I136&lt;&gt;"None"),VLOOKUP(I136,Translation!$N$4:$O$111,2,FALSE),"")</f>
        <v/>
      </c>
      <c r="I136" s="270"/>
      <c r="J136" s="269"/>
      <c r="K136" s="269"/>
      <c r="L136" s="269"/>
      <c r="M136" s="271"/>
      <c r="N136" s="272"/>
      <c r="O136" s="273" t="str">
        <f>IF(AND(IF($J136="",IF($E136+$F136&gt;$E136+$G136,$E136+$F136,$E136+$G136),"XXX")&lt;=IF($E136+$F136&gt;$E136+$G136,$E136+$F136,$E136+$G136),IF($J136="",IF($E136+$F136&gt;$E136+$G136,$E136+$F136,$E136+$G136),"XXX")&gt;=IF($E136+$F136&lt;$E136+$G136,$E136+$F136,$E136+$G136)),"",IF(OR($J136=Translation!$C$50,$J136=Translation!$D$50),"",IF(OR($J136=Translation!$C$51,$J136=Translation!$D$51),Translation!$K$5,IF($J136&gt;IF($E136+$F136&gt;$E136+$G136,$E136+$F136,$E136+$G136),$J136-IF($E136+$F136&gt;$E136+$G136,$E136+$F136,$E136+$G136),IF($J136&lt;IF($E136+$F136&lt;$E136+$G136,$E136+$F136,$E136+$G136),$J136-IF($E136+$F136&lt;$E136+$G136,$E136+$F136,$E136+$G136),"")))))</f>
        <v/>
      </c>
      <c r="P136" s="274" t="str">
        <f>IF(AND(IF($K136="",IF($E136+$F136&gt;$E136+$G136,$E136+$F136,$E136+$G136),"XXX")&lt;=IF($E136+$F136&gt;$E136+$G136,$E136+$F136,$E136+$G136),IF($K136="",IF($E136+$F136&gt;$E136+$G136,$E136+$F136,$E136+$G136),"XXX")&gt;=IF($E136+$F136&lt;$E136+$G136,$E136+$F136,$E136+$G136)),"",IF(OR($K136=Translation!$C$50,$K136=Translation!$D$50),"",IF(OR($K136=Translation!$C$51,$K136=Translation!$D$51),Translation!$K$5,IF($K136&gt;IF($E136+$F136&gt;$E136+$G136,$E136+$F136,$E136+$G136),$K136-IF($E136+$F136&gt;$E136+$G136,$E136+$F136,$E136+$G136),IF($K136&lt;IF($E136+$F136&lt;$E136+$G136,$E136+$F136,$E136+$G136),$K136-IF($E136+$F136&lt;$E136+$G136,$E136+$F136,$E136+$G136),"")))))</f>
        <v/>
      </c>
      <c r="Q136" s="274" t="str">
        <f>IF(AND(IF($L136="",IF($E136+$F136&gt;$E136+$G136,$E136+$F136,$E136+$G136),"XXX")&lt;=IF($E136+$F136&gt;$E136+$G136,$E136+$F136,$E136+$G136),IF($L136="",IF($E136+$F136&gt;$E136+$G136,$E136+$F136,$E136+$G136),"XXX")&gt;=IF($E136+$F136&lt;$E136+$G136,$E136+$F136,$E136+$G136)),"",IF(OR($L136=Translation!$C$50,$L136=Translation!$D$50),"",IF(OR($L136=Translation!$C$51,$L136=Translation!$D$51),Translation!$K$5,IF($L136&gt;IF($E136+$F136&gt;$E136+$G136,$E136+$F136,$E136+$G136),$L136-IF($E136+$F136&gt;$E136+$G136,$E136+$F136,$E136+$G136),IF($L136&lt;IF($E136+$F136&lt;$E136+$G136,$E136+$F136,$E136+$G136),$L136-IF($E136+$F136&lt;$E136+$G136,$E136+$F136,$E136+$G136),"")))))</f>
        <v/>
      </c>
      <c r="R136" s="274" t="str">
        <f>IF(AND(IF($M136="",IF($E136+$F136&gt;$E136+$G136,$E136+$F136,$E136+$G136),"XXX")&lt;=IF($E136+$F136&gt;$E136+$G136,$E136+$F136,$E136+$G136),IF($M136="",IF($E136+$F136&gt;$E136+$G136,$E136+$F136,$E136+$G136),"XXX")&gt;=IF($E136+$F136&lt;$E136+$G136,$E136+$F136,$E136+$G136)),"",IF(OR($M136=Translation!$C$50,$M136=Translation!$D$50),"",IF(OR($M136=Translation!$C$51,$M136=Translation!$D$51),Translation!$K$5,IF($M136&gt;IF($E136+$F136&gt;$E136+$G136,$E136+$F136,$E136+$G136),$M136-IF($E136+$F136&gt;$E136+$G136,$E136+$F136,$E136+$G136),IF($M136&lt;IF($E136+$F136&lt;$E136+$G136,$E136+$F136,$E136+$G136),$M136-IF($E136+$F136&lt;$E136+$G136,$E136+$F136,$E136+$G136),"")))))</f>
        <v/>
      </c>
      <c r="S136" s="275"/>
      <c r="T136" s="23" t="str">
        <f t="shared" si="6"/>
        <v/>
      </c>
      <c r="U136" s="24" t="str">
        <f t="shared" si="5"/>
        <v/>
      </c>
      <c r="V136" s="261"/>
      <c r="W136" s="276"/>
      <c r="X136" s="277"/>
      <c r="Y136" s="264" t="str">
        <f>IF(AND(IF($W136="",IF($E136+$F136&gt;$E136+$G136,$E136+$F136,$E136+$G136),"XXX")&lt;=IF($E136+$F136&gt;$E136+$G136,$E136+$F136,$E136+$G136),IF($W136="",IF($E136+$F136&gt;$E136+$G136,$E136+$F136,$E136+$G136),"XXX")&gt;=IF($E136+$F136&lt;$E136+$G136,$E136+$F136,$E136+$G136)),"",IF(OR($W136=Translation!$C$50,$W136=Translation!$D$50),"",IF(OR($W136=Translation!$C$51,$W136=Translation!$D$51),Translation!$K$5,IF($W136&gt;IF($E136+$F136&gt;$E136+$G136,$E136+$F136,$E136+$G136),$W136-IF($E136+$F136&gt;$E136+$G136,$E136+$F136,$E136+$G136),IF($W136&lt;IF($E136+$F136&lt;$E136+$G136,$E136+$F136,$E136+$G136),$W136-IF($E136+$F136&lt;$E136+$G136,$E136+$F136,$E136+$G136),"")))))</f>
        <v/>
      </c>
      <c r="Z136" s="265" t="str">
        <f>IF(AND(IF($X136="",IF($E136+$F136&gt;$E136+$G136,$E136+$F136,$E136+$G136),"XXX")&lt;=IF($E136+$F136&gt;$E136+$G136,$E136+$F136,$E136+$G136),IF($X136="",IF($E136+$F136&gt;$E136+$G136,$E136+$F136,$E136+$G136),"XXX")&gt;=IF($E136+$F136&lt;$E136+$G136,$E136+$F136,$E136+$G136)),"",IF(OR($X136=Translation!$C$50,$X136=Translation!$D$50),"",IF(OR($X136=Translation!$C$51,$X136=Translation!$D$51),Translation!$K$5,IF($X136&gt;IF($E136+$F136&gt;$E136+$G136,$E136+$F136,$E136+$G136),$X136-IF($E136+$F136&gt;$E136+$G136,$E136+$F136,$E136+$G136),IF($X136&lt;IF($E136+$F136&lt;$E136+$G136,$E136+$F136,$E136+$G136),$X136-IF($E136+$F136&lt;$E136+$G136,$E136+$F136,$E136+$G136),"")))))</f>
        <v/>
      </c>
      <c r="AA136" s="278" t="str">
        <f>IF(ISBLANK(Report!AI136),"",AI136)</f>
        <v/>
      </c>
      <c r="AB136" s="25" t="str">
        <f t="shared" si="8"/>
        <v/>
      </c>
      <c r="AC136" s="26" t="str">
        <f t="shared" si="9"/>
        <v/>
      </c>
      <c r="AE136" s="45"/>
      <c r="AF136" s="15">
        <v>135</v>
      </c>
      <c r="AG136" s="177" t="str">
        <f t="shared" si="7"/>
        <v/>
      </c>
      <c r="AI136" s="16"/>
      <c r="AJ136" s="189"/>
    </row>
    <row r="137" spans="1:36" s="177" customFormat="1" ht="17.399999999999999" x14ac:dyDescent="0.3">
      <c r="A137" s="190"/>
      <c r="B137" s="196"/>
      <c r="C137" s="267"/>
      <c r="D137" s="268"/>
      <c r="E137" s="269"/>
      <c r="F137" s="269"/>
      <c r="G137" s="269"/>
      <c r="H137" s="270" t="str">
        <f>IF(AND(I137&lt;&gt;"",I137&lt;&gt;"None"),VLOOKUP(I137,Translation!$N$4:$O$111,2,FALSE),"")</f>
        <v/>
      </c>
      <c r="I137" s="270"/>
      <c r="J137" s="269"/>
      <c r="K137" s="269"/>
      <c r="L137" s="269"/>
      <c r="M137" s="271"/>
      <c r="N137" s="272"/>
      <c r="O137" s="273" t="str">
        <f>IF(AND(IF($J137="",IF($E137+$F137&gt;$E137+$G137,$E137+$F137,$E137+$G137),"XXX")&lt;=IF($E137+$F137&gt;$E137+$G137,$E137+$F137,$E137+$G137),IF($J137="",IF($E137+$F137&gt;$E137+$G137,$E137+$F137,$E137+$G137),"XXX")&gt;=IF($E137+$F137&lt;$E137+$G137,$E137+$F137,$E137+$G137)),"",IF(OR($J137=Translation!$C$50,$J137=Translation!$D$50),"",IF(OR($J137=Translation!$C$51,$J137=Translation!$D$51),Translation!$K$5,IF($J137&gt;IF($E137+$F137&gt;$E137+$G137,$E137+$F137,$E137+$G137),$J137-IF($E137+$F137&gt;$E137+$G137,$E137+$F137,$E137+$G137),IF($J137&lt;IF($E137+$F137&lt;$E137+$G137,$E137+$F137,$E137+$G137),$J137-IF($E137+$F137&lt;$E137+$G137,$E137+$F137,$E137+$G137),"")))))</f>
        <v/>
      </c>
      <c r="P137" s="274" t="str">
        <f>IF(AND(IF($K137="",IF($E137+$F137&gt;$E137+$G137,$E137+$F137,$E137+$G137),"XXX")&lt;=IF($E137+$F137&gt;$E137+$G137,$E137+$F137,$E137+$G137),IF($K137="",IF($E137+$F137&gt;$E137+$G137,$E137+$F137,$E137+$G137),"XXX")&gt;=IF($E137+$F137&lt;$E137+$G137,$E137+$F137,$E137+$G137)),"",IF(OR($K137=Translation!$C$50,$K137=Translation!$D$50),"",IF(OR($K137=Translation!$C$51,$K137=Translation!$D$51),Translation!$K$5,IF($K137&gt;IF($E137+$F137&gt;$E137+$G137,$E137+$F137,$E137+$G137),$K137-IF($E137+$F137&gt;$E137+$G137,$E137+$F137,$E137+$G137),IF($K137&lt;IF($E137+$F137&lt;$E137+$G137,$E137+$F137,$E137+$G137),$K137-IF($E137+$F137&lt;$E137+$G137,$E137+$F137,$E137+$G137),"")))))</f>
        <v/>
      </c>
      <c r="Q137" s="274" t="str">
        <f>IF(AND(IF($L137="",IF($E137+$F137&gt;$E137+$G137,$E137+$F137,$E137+$G137),"XXX")&lt;=IF($E137+$F137&gt;$E137+$G137,$E137+$F137,$E137+$G137),IF($L137="",IF($E137+$F137&gt;$E137+$G137,$E137+$F137,$E137+$G137),"XXX")&gt;=IF($E137+$F137&lt;$E137+$G137,$E137+$F137,$E137+$G137)),"",IF(OR($L137=Translation!$C$50,$L137=Translation!$D$50),"",IF(OR($L137=Translation!$C$51,$L137=Translation!$D$51),Translation!$K$5,IF($L137&gt;IF($E137+$F137&gt;$E137+$G137,$E137+$F137,$E137+$G137),$L137-IF($E137+$F137&gt;$E137+$G137,$E137+$F137,$E137+$G137),IF($L137&lt;IF($E137+$F137&lt;$E137+$G137,$E137+$F137,$E137+$G137),$L137-IF($E137+$F137&lt;$E137+$G137,$E137+$F137,$E137+$G137),"")))))</f>
        <v/>
      </c>
      <c r="R137" s="274" t="str">
        <f>IF(AND(IF($M137="",IF($E137+$F137&gt;$E137+$G137,$E137+$F137,$E137+$G137),"XXX")&lt;=IF($E137+$F137&gt;$E137+$G137,$E137+$F137,$E137+$G137),IF($M137="",IF($E137+$F137&gt;$E137+$G137,$E137+$F137,$E137+$G137),"XXX")&gt;=IF($E137+$F137&lt;$E137+$G137,$E137+$F137,$E137+$G137)),"",IF(OR($M137=Translation!$C$50,$M137=Translation!$D$50),"",IF(OR($M137=Translation!$C$51,$M137=Translation!$D$51),Translation!$K$5,IF($M137&gt;IF($E137+$F137&gt;$E137+$G137,$E137+$F137,$E137+$G137),$M137-IF($E137+$F137&gt;$E137+$G137,$E137+$F137,$E137+$G137),IF($M137&lt;IF($E137+$F137&lt;$E137+$G137,$E137+$F137,$E137+$G137),$M137-IF($E137+$F137&lt;$E137+$G137,$E137+$F137,$E137+$G137),"")))))</f>
        <v/>
      </c>
      <c r="S137" s="275"/>
      <c r="T137" s="23" t="str">
        <f t="shared" si="6"/>
        <v/>
      </c>
      <c r="U137" s="24" t="str">
        <f t="shared" si="5"/>
        <v/>
      </c>
      <c r="V137" s="261"/>
      <c r="W137" s="276"/>
      <c r="X137" s="277"/>
      <c r="Y137" s="264" t="str">
        <f>IF(AND(IF($W137="",IF($E137+$F137&gt;$E137+$G137,$E137+$F137,$E137+$G137),"XXX")&lt;=IF($E137+$F137&gt;$E137+$G137,$E137+$F137,$E137+$G137),IF($W137="",IF($E137+$F137&gt;$E137+$G137,$E137+$F137,$E137+$G137),"XXX")&gt;=IF($E137+$F137&lt;$E137+$G137,$E137+$F137,$E137+$G137)),"",IF(OR($W137=Translation!$C$50,$W137=Translation!$D$50),"",IF(OR($W137=Translation!$C$51,$W137=Translation!$D$51),Translation!$K$5,IF($W137&gt;IF($E137+$F137&gt;$E137+$G137,$E137+$F137,$E137+$G137),$W137-IF($E137+$F137&gt;$E137+$G137,$E137+$F137,$E137+$G137),IF($W137&lt;IF($E137+$F137&lt;$E137+$G137,$E137+$F137,$E137+$G137),$W137-IF($E137+$F137&lt;$E137+$G137,$E137+$F137,$E137+$G137),"")))))</f>
        <v/>
      </c>
      <c r="Z137" s="265" t="str">
        <f>IF(AND(IF($X137="",IF($E137+$F137&gt;$E137+$G137,$E137+$F137,$E137+$G137),"XXX")&lt;=IF($E137+$F137&gt;$E137+$G137,$E137+$F137,$E137+$G137),IF($X137="",IF($E137+$F137&gt;$E137+$G137,$E137+$F137,$E137+$G137),"XXX")&gt;=IF($E137+$F137&lt;$E137+$G137,$E137+$F137,$E137+$G137)),"",IF(OR($X137=Translation!$C$50,$X137=Translation!$D$50),"",IF(OR($X137=Translation!$C$51,$X137=Translation!$D$51),Translation!$K$5,IF($X137&gt;IF($E137+$F137&gt;$E137+$G137,$E137+$F137,$E137+$G137),$X137-IF($E137+$F137&gt;$E137+$G137,$E137+$F137,$E137+$G137),IF($X137&lt;IF($E137+$F137&lt;$E137+$G137,$E137+$F137,$E137+$G137),$X137-IF($E137+$F137&lt;$E137+$G137,$E137+$F137,$E137+$G137),"")))))</f>
        <v/>
      </c>
      <c r="AA137" s="278" t="str">
        <f>IF(ISBLANK(Report!AI137),"",AI137)</f>
        <v/>
      </c>
      <c r="AB137" s="25" t="str">
        <f t="shared" si="8"/>
        <v/>
      </c>
      <c r="AC137" s="26" t="str">
        <f t="shared" si="9"/>
        <v/>
      </c>
      <c r="AE137" s="45"/>
      <c r="AF137" s="177">
        <v>136</v>
      </c>
      <c r="AG137" s="177" t="str">
        <f t="shared" si="7"/>
        <v/>
      </c>
      <c r="AI137" s="16"/>
      <c r="AJ137" s="189"/>
    </row>
    <row r="138" spans="1:36" s="177" customFormat="1" ht="17.399999999999999" x14ac:dyDescent="0.3">
      <c r="A138" s="190"/>
      <c r="B138" s="196"/>
      <c r="C138" s="267"/>
      <c r="D138" s="268"/>
      <c r="E138" s="269"/>
      <c r="F138" s="269"/>
      <c r="G138" s="269"/>
      <c r="H138" s="270" t="str">
        <f>IF(AND(I138&lt;&gt;"",I138&lt;&gt;"None"),VLOOKUP(I138,Translation!$N$4:$O$111,2,FALSE),"")</f>
        <v/>
      </c>
      <c r="I138" s="270"/>
      <c r="J138" s="269"/>
      <c r="K138" s="269"/>
      <c r="L138" s="269"/>
      <c r="M138" s="271"/>
      <c r="N138" s="272"/>
      <c r="O138" s="273" t="str">
        <f>IF(AND(IF($J138="",IF($E138+$F138&gt;$E138+$G138,$E138+$F138,$E138+$G138),"XXX")&lt;=IF($E138+$F138&gt;$E138+$G138,$E138+$F138,$E138+$G138),IF($J138="",IF($E138+$F138&gt;$E138+$G138,$E138+$F138,$E138+$G138),"XXX")&gt;=IF($E138+$F138&lt;$E138+$G138,$E138+$F138,$E138+$G138)),"",IF(OR($J138=Translation!$C$50,$J138=Translation!$D$50),"",IF(OR($J138=Translation!$C$51,$J138=Translation!$D$51),Translation!$K$5,IF($J138&gt;IF($E138+$F138&gt;$E138+$G138,$E138+$F138,$E138+$G138),$J138-IF($E138+$F138&gt;$E138+$G138,$E138+$F138,$E138+$G138),IF($J138&lt;IF($E138+$F138&lt;$E138+$G138,$E138+$F138,$E138+$G138),$J138-IF($E138+$F138&lt;$E138+$G138,$E138+$F138,$E138+$G138),"")))))</f>
        <v/>
      </c>
      <c r="P138" s="274" t="str">
        <f>IF(AND(IF($K138="",IF($E138+$F138&gt;$E138+$G138,$E138+$F138,$E138+$G138),"XXX")&lt;=IF($E138+$F138&gt;$E138+$G138,$E138+$F138,$E138+$G138),IF($K138="",IF($E138+$F138&gt;$E138+$G138,$E138+$F138,$E138+$G138),"XXX")&gt;=IF($E138+$F138&lt;$E138+$G138,$E138+$F138,$E138+$G138)),"",IF(OR($K138=Translation!$C$50,$K138=Translation!$D$50),"",IF(OR($K138=Translation!$C$51,$K138=Translation!$D$51),Translation!$K$5,IF($K138&gt;IF($E138+$F138&gt;$E138+$G138,$E138+$F138,$E138+$G138),$K138-IF($E138+$F138&gt;$E138+$G138,$E138+$F138,$E138+$G138),IF($K138&lt;IF($E138+$F138&lt;$E138+$G138,$E138+$F138,$E138+$G138),$K138-IF($E138+$F138&lt;$E138+$G138,$E138+$F138,$E138+$G138),"")))))</f>
        <v/>
      </c>
      <c r="Q138" s="274" t="str">
        <f>IF(AND(IF($L138="",IF($E138+$F138&gt;$E138+$G138,$E138+$F138,$E138+$G138),"XXX")&lt;=IF($E138+$F138&gt;$E138+$G138,$E138+$F138,$E138+$G138),IF($L138="",IF($E138+$F138&gt;$E138+$G138,$E138+$F138,$E138+$G138),"XXX")&gt;=IF($E138+$F138&lt;$E138+$G138,$E138+$F138,$E138+$G138)),"",IF(OR($L138=Translation!$C$50,$L138=Translation!$D$50),"",IF(OR($L138=Translation!$C$51,$L138=Translation!$D$51),Translation!$K$5,IF($L138&gt;IF($E138+$F138&gt;$E138+$G138,$E138+$F138,$E138+$G138),$L138-IF($E138+$F138&gt;$E138+$G138,$E138+$F138,$E138+$G138),IF($L138&lt;IF($E138+$F138&lt;$E138+$G138,$E138+$F138,$E138+$G138),$L138-IF($E138+$F138&lt;$E138+$G138,$E138+$F138,$E138+$G138),"")))))</f>
        <v/>
      </c>
      <c r="R138" s="274" t="str">
        <f>IF(AND(IF($M138="",IF($E138+$F138&gt;$E138+$G138,$E138+$F138,$E138+$G138),"XXX")&lt;=IF($E138+$F138&gt;$E138+$G138,$E138+$F138,$E138+$G138),IF($M138="",IF($E138+$F138&gt;$E138+$G138,$E138+$F138,$E138+$G138),"XXX")&gt;=IF($E138+$F138&lt;$E138+$G138,$E138+$F138,$E138+$G138)),"",IF(OR($M138=Translation!$C$50,$M138=Translation!$D$50),"",IF(OR($M138=Translation!$C$51,$M138=Translation!$D$51),Translation!$K$5,IF($M138&gt;IF($E138+$F138&gt;$E138+$G138,$E138+$F138,$E138+$G138),$M138-IF($E138+$F138&gt;$E138+$G138,$E138+$F138,$E138+$G138),IF($M138&lt;IF($E138+$F138&lt;$E138+$G138,$E138+$F138,$E138+$G138),$M138-IF($E138+$F138&lt;$E138+$G138,$E138+$F138,$E138+$G138),"")))))</f>
        <v/>
      </c>
      <c r="S138" s="275"/>
      <c r="T138" s="23" t="str">
        <f t="shared" si="6"/>
        <v/>
      </c>
      <c r="U138" s="24" t="str">
        <f t="shared" si="5"/>
        <v/>
      </c>
      <c r="V138" s="261"/>
      <c r="W138" s="276"/>
      <c r="X138" s="277"/>
      <c r="Y138" s="264" t="str">
        <f>IF(AND(IF($W138="",IF($E138+$F138&gt;$E138+$G138,$E138+$F138,$E138+$G138),"XXX")&lt;=IF($E138+$F138&gt;$E138+$G138,$E138+$F138,$E138+$G138),IF($W138="",IF($E138+$F138&gt;$E138+$G138,$E138+$F138,$E138+$G138),"XXX")&gt;=IF($E138+$F138&lt;$E138+$G138,$E138+$F138,$E138+$G138)),"",IF(OR($W138=Translation!$C$50,$W138=Translation!$D$50),"",IF(OR($W138=Translation!$C$51,$W138=Translation!$D$51),Translation!$K$5,IF($W138&gt;IF($E138+$F138&gt;$E138+$G138,$E138+$F138,$E138+$G138),$W138-IF($E138+$F138&gt;$E138+$G138,$E138+$F138,$E138+$G138),IF($W138&lt;IF($E138+$F138&lt;$E138+$G138,$E138+$F138,$E138+$G138),$W138-IF($E138+$F138&lt;$E138+$G138,$E138+$F138,$E138+$G138),"")))))</f>
        <v/>
      </c>
      <c r="Z138" s="265" t="str">
        <f>IF(AND(IF($X138="",IF($E138+$F138&gt;$E138+$G138,$E138+$F138,$E138+$G138),"XXX")&lt;=IF($E138+$F138&gt;$E138+$G138,$E138+$F138,$E138+$G138),IF($X138="",IF($E138+$F138&gt;$E138+$G138,$E138+$F138,$E138+$G138),"XXX")&gt;=IF($E138+$F138&lt;$E138+$G138,$E138+$F138,$E138+$G138)),"",IF(OR($X138=Translation!$C$50,$X138=Translation!$D$50),"",IF(OR($X138=Translation!$C$51,$X138=Translation!$D$51),Translation!$K$5,IF($X138&gt;IF($E138+$F138&gt;$E138+$G138,$E138+$F138,$E138+$G138),$X138-IF($E138+$F138&gt;$E138+$G138,$E138+$F138,$E138+$G138),IF($X138&lt;IF($E138+$F138&lt;$E138+$G138,$E138+$F138,$E138+$G138),$X138-IF($E138+$F138&lt;$E138+$G138,$E138+$F138,$E138+$G138),"")))))</f>
        <v/>
      </c>
      <c r="AA138" s="278" t="str">
        <f>IF(ISBLANK(Report!AI138),"",AI138)</f>
        <v/>
      </c>
      <c r="AB138" s="25" t="str">
        <f t="shared" si="8"/>
        <v/>
      </c>
      <c r="AC138" s="26" t="str">
        <f t="shared" si="9"/>
        <v/>
      </c>
      <c r="AE138" s="45"/>
      <c r="AF138" s="15">
        <v>137</v>
      </c>
      <c r="AG138" s="177" t="str">
        <f t="shared" si="7"/>
        <v/>
      </c>
      <c r="AI138" s="16"/>
      <c r="AJ138" s="189"/>
    </row>
    <row r="139" spans="1:36" s="177" customFormat="1" ht="17.399999999999999" x14ac:dyDescent="0.3">
      <c r="A139" s="190"/>
      <c r="B139" s="196"/>
      <c r="C139" s="267"/>
      <c r="D139" s="268"/>
      <c r="E139" s="269"/>
      <c r="F139" s="269"/>
      <c r="G139" s="269"/>
      <c r="H139" s="270" t="str">
        <f>IF(AND(I139&lt;&gt;"",I139&lt;&gt;"None"),VLOOKUP(I139,Translation!$N$4:$O$111,2,FALSE),"")</f>
        <v/>
      </c>
      <c r="I139" s="270"/>
      <c r="J139" s="269"/>
      <c r="K139" s="269"/>
      <c r="L139" s="269"/>
      <c r="M139" s="271"/>
      <c r="N139" s="272"/>
      <c r="O139" s="273" t="str">
        <f>IF(AND(IF($J139="",IF($E139+$F139&gt;$E139+$G139,$E139+$F139,$E139+$G139),"XXX")&lt;=IF($E139+$F139&gt;$E139+$G139,$E139+$F139,$E139+$G139),IF($J139="",IF($E139+$F139&gt;$E139+$G139,$E139+$F139,$E139+$G139),"XXX")&gt;=IF($E139+$F139&lt;$E139+$G139,$E139+$F139,$E139+$G139)),"",IF(OR($J139=Translation!$C$50,$J139=Translation!$D$50),"",IF(OR($J139=Translation!$C$51,$J139=Translation!$D$51),Translation!$K$5,IF($J139&gt;IF($E139+$F139&gt;$E139+$G139,$E139+$F139,$E139+$G139),$J139-IF($E139+$F139&gt;$E139+$G139,$E139+$F139,$E139+$G139),IF($J139&lt;IF($E139+$F139&lt;$E139+$G139,$E139+$F139,$E139+$G139),$J139-IF($E139+$F139&lt;$E139+$G139,$E139+$F139,$E139+$G139),"")))))</f>
        <v/>
      </c>
      <c r="P139" s="274" t="str">
        <f>IF(AND(IF($K139="",IF($E139+$F139&gt;$E139+$G139,$E139+$F139,$E139+$G139),"XXX")&lt;=IF($E139+$F139&gt;$E139+$G139,$E139+$F139,$E139+$G139),IF($K139="",IF($E139+$F139&gt;$E139+$G139,$E139+$F139,$E139+$G139),"XXX")&gt;=IF($E139+$F139&lt;$E139+$G139,$E139+$F139,$E139+$G139)),"",IF(OR($K139=Translation!$C$50,$K139=Translation!$D$50),"",IF(OR($K139=Translation!$C$51,$K139=Translation!$D$51),Translation!$K$5,IF($K139&gt;IF($E139+$F139&gt;$E139+$G139,$E139+$F139,$E139+$G139),$K139-IF($E139+$F139&gt;$E139+$G139,$E139+$F139,$E139+$G139),IF($K139&lt;IF($E139+$F139&lt;$E139+$G139,$E139+$F139,$E139+$G139),$K139-IF($E139+$F139&lt;$E139+$G139,$E139+$F139,$E139+$G139),"")))))</f>
        <v/>
      </c>
      <c r="Q139" s="274" t="str">
        <f>IF(AND(IF($L139="",IF($E139+$F139&gt;$E139+$G139,$E139+$F139,$E139+$G139),"XXX")&lt;=IF($E139+$F139&gt;$E139+$G139,$E139+$F139,$E139+$G139),IF($L139="",IF($E139+$F139&gt;$E139+$G139,$E139+$F139,$E139+$G139),"XXX")&gt;=IF($E139+$F139&lt;$E139+$G139,$E139+$F139,$E139+$G139)),"",IF(OR($L139=Translation!$C$50,$L139=Translation!$D$50),"",IF(OR($L139=Translation!$C$51,$L139=Translation!$D$51),Translation!$K$5,IF($L139&gt;IF($E139+$F139&gt;$E139+$G139,$E139+$F139,$E139+$G139),$L139-IF($E139+$F139&gt;$E139+$G139,$E139+$F139,$E139+$G139),IF($L139&lt;IF($E139+$F139&lt;$E139+$G139,$E139+$F139,$E139+$G139),$L139-IF($E139+$F139&lt;$E139+$G139,$E139+$F139,$E139+$G139),"")))))</f>
        <v/>
      </c>
      <c r="R139" s="274" t="str">
        <f>IF(AND(IF($M139="",IF($E139+$F139&gt;$E139+$G139,$E139+$F139,$E139+$G139),"XXX")&lt;=IF($E139+$F139&gt;$E139+$G139,$E139+$F139,$E139+$G139),IF($M139="",IF($E139+$F139&gt;$E139+$G139,$E139+$F139,$E139+$G139),"XXX")&gt;=IF($E139+$F139&lt;$E139+$G139,$E139+$F139,$E139+$G139)),"",IF(OR($M139=Translation!$C$50,$M139=Translation!$D$50),"",IF(OR($M139=Translation!$C$51,$M139=Translation!$D$51),Translation!$K$5,IF($M139&gt;IF($E139+$F139&gt;$E139+$G139,$E139+$F139,$E139+$G139),$M139-IF($E139+$F139&gt;$E139+$G139,$E139+$F139,$E139+$G139),IF($M139&lt;IF($E139+$F139&lt;$E139+$G139,$E139+$F139,$E139+$G139),$M139-IF($E139+$F139&lt;$E139+$G139,$E139+$F139,$E139+$G139),"")))))</f>
        <v/>
      </c>
      <c r="S139" s="275"/>
      <c r="T139" s="23" t="str">
        <f t="shared" si="6"/>
        <v/>
      </c>
      <c r="U139" s="24" t="str">
        <f t="shared" si="5"/>
        <v/>
      </c>
      <c r="V139" s="261"/>
      <c r="W139" s="276"/>
      <c r="X139" s="277"/>
      <c r="Y139" s="264" t="str">
        <f>IF(AND(IF($W139="",IF($E139+$F139&gt;$E139+$G139,$E139+$F139,$E139+$G139),"XXX")&lt;=IF($E139+$F139&gt;$E139+$G139,$E139+$F139,$E139+$G139),IF($W139="",IF($E139+$F139&gt;$E139+$G139,$E139+$F139,$E139+$G139),"XXX")&gt;=IF($E139+$F139&lt;$E139+$G139,$E139+$F139,$E139+$G139)),"",IF(OR($W139=Translation!$C$50,$W139=Translation!$D$50),"",IF(OR($W139=Translation!$C$51,$W139=Translation!$D$51),Translation!$K$5,IF($W139&gt;IF($E139+$F139&gt;$E139+$G139,$E139+$F139,$E139+$G139),$W139-IF($E139+$F139&gt;$E139+$G139,$E139+$F139,$E139+$G139),IF($W139&lt;IF($E139+$F139&lt;$E139+$G139,$E139+$F139,$E139+$G139),$W139-IF($E139+$F139&lt;$E139+$G139,$E139+$F139,$E139+$G139),"")))))</f>
        <v/>
      </c>
      <c r="Z139" s="265" t="str">
        <f>IF(AND(IF($X139="",IF($E139+$F139&gt;$E139+$G139,$E139+$F139,$E139+$G139),"XXX")&lt;=IF($E139+$F139&gt;$E139+$G139,$E139+$F139,$E139+$G139),IF($X139="",IF($E139+$F139&gt;$E139+$G139,$E139+$F139,$E139+$G139),"XXX")&gt;=IF($E139+$F139&lt;$E139+$G139,$E139+$F139,$E139+$G139)),"",IF(OR($X139=Translation!$C$50,$X139=Translation!$D$50),"",IF(OR($X139=Translation!$C$51,$X139=Translation!$D$51),Translation!$K$5,IF($X139&gt;IF($E139+$F139&gt;$E139+$G139,$E139+$F139,$E139+$G139),$X139-IF($E139+$F139&gt;$E139+$G139,$E139+$F139,$E139+$G139),IF($X139&lt;IF($E139+$F139&lt;$E139+$G139,$E139+$F139,$E139+$G139),$X139-IF($E139+$F139&lt;$E139+$G139,$E139+$F139,$E139+$G139),"")))))</f>
        <v/>
      </c>
      <c r="AA139" s="278" t="str">
        <f>IF(ISBLANK(Report!AI139),"",AI139)</f>
        <v/>
      </c>
      <c r="AB139" s="25" t="str">
        <f t="shared" si="8"/>
        <v/>
      </c>
      <c r="AC139" s="26" t="str">
        <f t="shared" si="9"/>
        <v/>
      </c>
      <c r="AE139" s="45"/>
      <c r="AF139" s="177">
        <v>138</v>
      </c>
      <c r="AG139" s="177" t="str">
        <f t="shared" si="7"/>
        <v/>
      </c>
      <c r="AI139" s="16"/>
      <c r="AJ139" s="189"/>
    </row>
    <row r="140" spans="1:36" s="177" customFormat="1" ht="17.399999999999999" x14ac:dyDescent="0.3">
      <c r="A140" s="190"/>
      <c r="B140" s="196"/>
      <c r="C140" s="267"/>
      <c r="D140" s="268"/>
      <c r="E140" s="269"/>
      <c r="F140" s="269"/>
      <c r="G140" s="269"/>
      <c r="H140" s="270" t="str">
        <f>IF(AND(I140&lt;&gt;"",I140&lt;&gt;"None"),VLOOKUP(I140,Translation!$N$4:$O$111,2,FALSE),"")</f>
        <v/>
      </c>
      <c r="I140" s="270"/>
      <c r="J140" s="269"/>
      <c r="K140" s="269"/>
      <c r="L140" s="269"/>
      <c r="M140" s="271"/>
      <c r="N140" s="272"/>
      <c r="O140" s="273" t="str">
        <f>IF(AND(IF($J140="",IF($E140+$F140&gt;$E140+$G140,$E140+$F140,$E140+$G140),"XXX")&lt;=IF($E140+$F140&gt;$E140+$G140,$E140+$F140,$E140+$G140),IF($J140="",IF($E140+$F140&gt;$E140+$G140,$E140+$F140,$E140+$G140),"XXX")&gt;=IF($E140+$F140&lt;$E140+$G140,$E140+$F140,$E140+$G140)),"",IF(OR($J140=Translation!$C$50,$J140=Translation!$D$50),"",IF(OR($J140=Translation!$C$51,$J140=Translation!$D$51),Translation!$K$5,IF($J140&gt;IF($E140+$F140&gt;$E140+$G140,$E140+$F140,$E140+$G140),$J140-IF($E140+$F140&gt;$E140+$G140,$E140+$F140,$E140+$G140),IF($J140&lt;IF($E140+$F140&lt;$E140+$G140,$E140+$F140,$E140+$G140),$J140-IF($E140+$F140&lt;$E140+$G140,$E140+$F140,$E140+$G140),"")))))</f>
        <v/>
      </c>
      <c r="P140" s="274" t="str">
        <f>IF(AND(IF($K140="",IF($E140+$F140&gt;$E140+$G140,$E140+$F140,$E140+$G140),"XXX")&lt;=IF($E140+$F140&gt;$E140+$G140,$E140+$F140,$E140+$G140),IF($K140="",IF($E140+$F140&gt;$E140+$G140,$E140+$F140,$E140+$G140),"XXX")&gt;=IF($E140+$F140&lt;$E140+$G140,$E140+$F140,$E140+$G140)),"",IF(OR($K140=Translation!$C$50,$K140=Translation!$D$50),"",IF(OR($K140=Translation!$C$51,$K140=Translation!$D$51),Translation!$K$5,IF($K140&gt;IF($E140+$F140&gt;$E140+$G140,$E140+$F140,$E140+$G140),$K140-IF($E140+$F140&gt;$E140+$G140,$E140+$F140,$E140+$G140),IF($K140&lt;IF($E140+$F140&lt;$E140+$G140,$E140+$F140,$E140+$G140),$K140-IF($E140+$F140&lt;$E140+$G140,$E140+$F140,$E140+$G140),"")))))</f>
        <v/>
      </c>
      <c r="Q140" s="274" t="str">
        <f>IF(AND(IF($L140="",IF($E140+$F140&gt;$E140+$G140,$E140+$F140,$E140+$G140),"XXX")&lt;=IF($E140+$F140&gt;$E140+$G140,$E140+$F140,$E140+$G140),IF($L140="",IF($E140+$F140&gt;$E140+$G140,$E140+$F140,$E140+$G140),"XXX")&gt;=IF($E140+$F140&lt;$E140+$G140,$E140+$F140,$E140+$G140)),"",IF(OR($L140=Translation!$C$50,$L140=Translation!$D$50),"",IF(OR($L140=Translation!$C$51,$L140=Translation!$D$51),Translation!$K$5,IF($L140&gt;IF($E140+$F140&gt;$E140+$G140,$E140+$F140,$E140+$G140),$L140-IF($E140+$F140&gt;$E140+$G140,$E140+$F140,$E140+$G140),IF($L140&lt;IF($E140+$F140&lt;$E140+$G140,$E140+$F140,$E140+$G140),$L140-IF($E140+$F140&lt;$E140+$G140,$E140+$F140,$E140+$G140),"")))))</f>
        <v/>
      </c>
      <c r="R140" s="274" t="str">
        <f>IF(AND(IF($M140="",IF($E140+$F140&gt;$E140+$G140,$E140+$F140,$E140+$G140),"XXX")&lt;=IF($E140+$F140&gt;$E140+$G140,$E140+$F140,$E140+$G140),IF($M140="",IF($E140+$F140&gt;$E140+$G140,$E140+$F140,$E140+$G140),"XXX")&gt;=IF($E140+$F140&lt;$E140+$G140,$E140+$F140,$E140+$G140)),"",IF(OR($M140=Translation!$C$50,$M140=Translation!$D$50),"",IF(OR($M140=Translation!$C$51,$M140=Translation!$D$51),Translation!$K$5,IF($M140&gt;IF($E140+$F140&gt;$E140+$G140,$E140+$F140,$E140+$G140),$M140-IF($E140+$F140&gt;$E140+$G140,$E140+$F140,$E140+$G140),IF($M140&lt;IF($E140+$F140&lt;$E140+$G140,$E140+$F140,$E140+$G140),$M140-IF($E140+$F140&lt;$E140+$G140,$E140+$F140,$E140+$G140),"")))))</f>
        <v/>
      </c>
      <c r="S140" s="275"/>
      <c r="T140" s="23" t="str">
        <f t="shared" si="6"/>
        <v/>
      </c>
      <c r="U140" s="24" t="str">
        <f t="shared" si="5"/>
        <v/>
      </c>
      <c r="V140" s="261"/>
      <c r="W140" s="276"/>
      <c r="X140" s="277"/>
      <c r="Y140" s="264" t="str">
        <f>IF(AND(IF($W140="",IF($E140+$F140&gt;$E140+$G140,$E140+$F140,$E140+$G140),"XXX")&lt;=IF($E140+$F140&gt;$E140+$G140,$E140+$F140,$E140+$G140),IF($W140="",IF($E140+$F140&gt;$E140+$G140,$E140+$F140,$E140+$G140),"XXX")&gt;=IF($E140+$F140&lt;$E140+$G140,$E140+$F140,$E140+$G140)),"",IF(OR($W140=Translation!$C$50,$W140=Translation!$D$50),"",IF(OR($W140=Translation!$C$51,$W140=Translation!$D$51),Translation!$K$5,IF($W140&gt;IF($E140+$F140&gt;$E140+$G140,$E140+$F140,$E140+$G140),$W140-IF($E140+$F140&gt;$E140+$G140,$E140+$F140,$E140+$G140),IF($W140&lt;IF($E140+$F140&lt;$E140+$G140,$E140+$F140,$E140+$G140),$W140-IF($E140+$F140&lt;$E140+$G140,$E140+$F140,$E140+$G140),"")))))</f>
        <v/>
      </c>
      <c r="Z140" s="265" t="str">
        <f>IF(AND(IF($X140="",IF($E140+$F140&gt;$E140+$G140,$E140+$F140,$E140+$G140),"XXX")&lt;=IF($E140+$F140&gt;$E140+$G140,$E140+$F140,$E140+$G140),IF($X140="",IF($E140+$F140&gt;$E140+$G140,$E140+$F140,$E140+$G140),"XXX")&gt;=IF($E140+$F140&lt;$E140+$G140,$E140+$F140,$E140+$G140)),"",IF(OR($X140=Translation!$C$50,$X140=Translation!$D$50),"",IF(OR($X140=Translation!$C$51,$X140=Translation!$D$51),Translation!$K$5,IF($X140&gt;IF($E140+$F140&gt;$E140+$G140,$E140+$F140,$E140+$G140),$X140-IF($E140+$F140&gt;$E140+$G140,$E140+$F140,$E140+$G140),IF($X140&lt;IF($E140+$F140&lt;$E140+$G140,$E140+$F140,$E140+$G140),$X140-IF($E140+$F140&lt;$E140+$G140,$E140+$F140,$E140+$G140),"")))))</f>
        <v/>
      </c>
      <c r="AA140" s="278" t="str">
        <f>IF(ISBLANK(Report!AI140),"",AI140)</f>
        <v/>
      </c>
      <c r="AB140" s="25" t="str">
        <f t="shared" si="8"/>
        <v/>
      </c>
      <c r="AC140" s="26" t="str">
        <f t="shared" si="9"/>
        <v/>
      </c>
      <c r="AE140" s="45"/>
      <c r="AF140" s="15">
        <v>139</v>
      </c>
      <c r="AG140" s="177" t="str">
        <f t="shared" si="7"/>
        <v/>
      </c>
      <c r="AI140" s="16"/>
      <c r="AJ140" s="189"/>
    </row>
    <row r="141" spans="1:36" s="177" customFormat="1" ht="17.399999999999999" x14ac:dyDescent="0.3">
      <c r="A141" s="190"/>
      <c r="B141" s="196"/>
      <c r="C141" s="267"/>
      <c r="D141" s="268"/>
      <c r="E141" s="269"/>
      <c r="F141" s="269"/>
      <c r="G141" s="269"/>
      <c r="H141" s="270" t="str">
        <f>IF(AND(I141&lt;&gt;"",I141&lt;&gt;"None"),VLOOKUP(I141,Translation!$N$4:$O$111,2,FALSE),"")</f>
        <v/>
      </c>
      <c r="I141" s="270"/>
      <c r="J141" s="269"/>
      <c r="K141" s="269"/>
      <c r="L141" s="269"/>
      <c r="M141" s="271"/>
      <c r="N141" s="272"/>
      <c r="O141" s="273" t="str">
        <f>IF(AND(IF($J141="",IF($E141+$F141&gt;$E141+$G141,$E141+$F141,$E141+$G141),"XXX")&lt;=IF($E141+$F141&gt;$E141+$G141,$E141+$F141,$E141+$G141),IF($J141="",IF($E141+$F141&gt;$E141+$G141,$E141+$F141,$E141+$G141),"XXX")&gt;=IF($E141+$F141&lt;$E141+$G141,$E141+$F141,$E141+$G141)),"",IF(OR($J141=Translation!$C$50,$J141=Translation!$D$50),"",IF(OR($J141=Translation!$C$51,$J141=Translation!$D$51),Translation!$K$5,IF($J141&gt;IF($E141+$F141&gt;$E141+$G141,$E141+$F141,$E141+$G141),$J141-IF($E141+$F141&gt;$E141+$G141,$E141+$F141,$E141+$G141),IF($J141&lt;IF($E141+$F141&lt;$E141+$G141,$E141+$F141,$E141+$G141),$J141-IF($E141+$F141&lt;$E141+$G141,$E141+$F141,$E141+$G141),"")))))</f>
        <v/>
      </c>
      <c r="P141" s="274" t="str">
        <f>IF(AND(IF($K141="",IF($E141+$F141&gt;$E141+$G141,$E141+$F141,$E141+$G141),"XXX")&lt;=IF($E141+$F141&gt;$E141+$G141,$E141+$F141,$E141+$G141),IF($K141="",IF($E141+$F141&gt;$E141+$G141,$E141+$F141,$E141+$G141),"XXX")&gt;=IF($E141+$F141&lt;$E141+$G141,$E141+$F141,$E141+$G141)),"",IF(OR($K141=Translation!$C$50,$K141=Translation!$D$50),"",IF(OR($K141=Translation!$C$51,$K141=Translation!$D$51),Translation!$K$5,IF($K141&gt;IF($E141+$F141&gt;$E141+$G141,$E141+$F141,$E141+$G141),$K141-IF($E141+$F141&gt;$E141+$G141,$E141+$F141,$E141+$G141),IF($K141&lt;IF($E141+$F141&lt;$E141+$G141,$E141+$F141,$E141+$G141),$K141-IF($E141+$F141&lt;$E141+$G141,$E141+$F141,$E141+$G141),"")))))</f>
        <v/>
      </c>
      <c r="Q141" s="274" t="str">
        <f>IF(AND(IF($L141="",IF($E141+$F141&gt;$E141+$G141,$E141+$F141,$E141+$G141),"XXX")&lt;=IF($E141+$F141&gt;$E141+$G141,$E141+$F141,$E141+$G141),IF($L141="",IF($E141+$F141&gt;$E141+$G141,$E141+$F141,$E141+$G141),"XXX")&gt;=IF($E141+$F141&lt;$E141+$G141,$E141+$F141,$E141+$G141)),"",IF(OR($L141=Translation!$C$50,$L141=Translation!$D$50),"",IF(OR($L141=Translation!$C$51,$L141=Translation!$D$51),Translation!$K$5,IF($L141&gt;IF($E141+$F141&gt;$E141+$G141,$E141+$F141,$E141+$G141),$L141-IF($E141+$F141&gt;$E141+$G141,$E141+$F141,$E141+$G141),IF($L141&lt;IF($E141+$F141&lt;$E141+$G141,$E141+$F141,$E141+$G141),$L141-IF($E141+$F141&lt;$E141+$G141,$E141+$F141,$E141+$G141),"")))))</f>
        <v/>
      </c>
      <c r="R141" s="274" t="str">
        <f>IF(AND(IF($M141="",IF($E141+$F141&gt;$E141+$G141,$E141+$F141,$E141+$G141),"XXX")&lt;=IF($E141+$F141&gt;$E141+$G141,$E141+$F141,$E141+$G141),IF($M141="",IF($E141+$F141&gt;$E141+$G141,$E141+$F141,$E141+$G141),"XXX")&gt;=IF($E141+$F141&lt;$E141+$G141,$E141+$F141,$E141+$G141)),"",IF(OR($M141=Translation!$C$50,$M141=Translation!$D$50),"",IF(OR($M141=Translation!$C$51,$M141=Translation!$D$51),Translation!$K$5,IF($M141&gt;IF($E141+$F141&gt;$E141+$G141,$E141+$F141,$E141+$G141),$M141-IF($E141+$F141&gt;$E141+$G141,$E141+$F141,$E141+$G141),IF($M141&lt;IF($E141+$F141&lt;$E141+$G141,$E141+$F141,$E141+$G141),$M141-IF($E141+$F141&lt;$E141+$G141,$E141+$F141,$E141+$G141),"")))))</f>
        <v/>
      </c>
      <c r="S141" s="275"/>
      <c r="T141" s="23" t="str">
        <f t="shared" si="6"/>
        <v/>
      </c>
      <c r="U141" s="24" t="str">
        <f t="shared" si="5"/>
        <v/>
      </c>
      <c r="V141" s="261"/>
      <c r="W141" s="276"/>
      <c r="X141" s="277"/>
      <c r="Y141" s="264" t="str">
        <f>IF(AND(IF($W141="",IF($E141+$F141&gt;$E141+$G141,$E141+$F141,$E141+$G141),"XXX")&lt;=IF($E141+$F141&gt;$E141+$G141,$E141+$F141,$E141+$G141),IF($W141="",IF($E141+$F141&gt;$E141+$G141,$E141+$F141,$E141+$G141),"XXX")&gt;=IF($E141+$F141&lt;$E141+$G141,$E141+$F141,$E141+$G141)),"",IF(OR($W141=Translation!$C$50,$W141=Translation!$D$50),"",IF(OR($W141=Translation!$C$51,$W141=Translation!$D$51),Translation!$K$5,IF($W141&gt;IF($E141+$F141&gt;$E141+$G141,$E141+$F141,$E141+$G141),$W141-IF($E141+$F141&gt;$E141+$G141,$E141+$F141,$E141+$G141),IF($W141&lt;IF($E141+$F141&lt;$E141+$G141,$E141+$F141,$E141+$G141),$W141-IF($E141+$F141&lt;$E141+$G141,$E141+$F141,$E141+$G141),"")))))</f>
        <v/>
      </c>
      <c r="Z141" s="265" t="str">
        <f>IF(AND(IF($X141="",IF($E141+$F141&gt;$E141+$G141,$E141+$F141,$E141+$G141),"XXX")&lt;=IF($E141+$F141&gt;$E141+$G141,$E141+$F141,$E141+$G141),IF($X141="",IF($E141+$F141&gt;$E141+$G141,$E141+$F141,$E141+$G141),"XXX")&gt;=IF($E141+$F141&lt;$E141+$G141,$E141+$F141,$E141+$G141)),"",IF(OR($X141=Translation!$C$50,$X141=Translation!$D$50),"",IF(OR($X141=Translation!$C$51,$X141=Translation!$D$51),Translation!$K$5,IF($X141&gt;IF($E141+$F141&gt;$E141+$G141,$E141+$F141,$E141+$G141),$X141-IF($E141+$F141&gt;$E141+$G141,$E141+$F141,$E141+$G141),IF($X141&lt;IF($E141+$F141&lt;$E141+$G141,$E141+$F141,$E141+$G141),$X141-IF($E141+$F141&lt;$E141+$G141,$E141+$F141,$E141+$G141),"")))))</f>
        <v/>
      </c>
      <c r="AA141" s="278" t="str">
        <f>IF(ISBLANK(Report!AI141),"",AI141)</f>
        <v/>
      </c>
      <c r="AB141" s="25" t="str">
        <f t="shared" si="8"/>
        <v/>
      </c>
      <c r="AC141" s="26" t="str">
        <f t="shared" si="9"/>
        <v/>
      </c>
      <c r="AE141" s="45"/>
      <c r="AF141" s="177">
        <v>140</v>
      </c>
      <c r="AG141" s="177" t="str">
        <f t="shared" si="7"/>
        <v/>
      </c>
      <c r="AI141" s="16"/>
      <c r="AJ141" s="189"/>
    </row>
    <row r="142" spans="1:36" s="177" customFormat="1" ht="17.399999999999999" x14ac:dyDescent="0.3">
      <c r="A142" s="190"/>
      <c r="B142" s="196"/>
      <c r="C142" s="267"/>
      <c r="D142" s="268"/>
      <c r="E142" s="269"/>
      <c r="F142" s="269"/>
      <c r="G142" s="269"/>
      <c r="H142" s="270" t="str">
        <f>IF(AND(I142&lt;&gt;"",I142&lt;&gt;"None"),VLOOKUP(I142,Translation!$N$4:$O$111,2,FALSE),"")</f>
        <v/>
      </c>
      <c r="I142" s="270"/>
      <c r="J142" s="269"/>
      <c r="K142" s="269"/>
      <c r="L142" s="269"/>
      <c r="M142" s="271"/>
      <c r="N142" s="272"/>
      <c r="O142" s="273" t="str">
        <f>IF(AND(IF($J142="",IF($E142+$F142&gt;$E142+$G142,$E142+$F142,$E142+$G142),"XXX")&lt;=IF($E142+$F142&gt;$E142+$G142,$E142+$F142,$E142+$G142),IF($J142="",IF($E142+$F142&gt;$E142+$G142,$E142+$F142,$E142+$G142),"XXX")&gt;=IF($E142+$F142&lt;$E142+$G142,$E142+$F142,$E142+$G142)),"",IF(OR($J142=Translation!$C$50,$J142=Translation!$D$50),"",IF(OR($J142=Translation!$C$51,$J142=Translation!$D$51),Translation!$K$5,IF($J142&gt;IF($E142+$F142&gt;$E142+$G142,$E142+$F142,$E142+$G142),$J142-IF($E142+$F142&gt;$E142+$G142,$E142+$F142,$E142+$G142),IF($J142&lt;IF($E142+$F142&lt;$E142+$G142,$E142+$F142,$E142+$G142),$J142-IF($E142+$F142&lt;$E142+$G142,$E142+$F142,$E142+$G142),"")))))</f>
        <v/>
      </c>
      <c r="P142" s="274" t="str">
        <f>IF(AND(IF($K142="",IF($E142+$F142&gt;$E142+$G142,$E142+$F142,$E142+$G142),"XXX")&lt;=IF($E142+$F142&gt;$E142+$G142,$E142+$F142,$E142+$G142),IF($K142="",IF($E142+$F142&gt;$E142+$G142,$E142+$F142,$E142+$G142),"XXX")&gt;=IF($E142+$F142&lt;$E142+$G142,$E142+$F142,$E142+$G142)),"",IF(OR($K142=Translation!$C$50,$K142=Translation!$D$50),"",IF(OR($K142=Translation!$C$51,$K142=Translation!$D$51),Translation!$K$5,IF($K142&gt;IF($E142+$F142&gt;$E142+$G142,$E142+$F142,$E142+$G142),$K142-IF($E142+$F142&gt;$E142+$G142,$E142+$F142,$E142+$G142),IF($K142&lt;IF($E142+$F142&lt;$E142+$G142,$E142+$F142,$E142+$G142),$K142-IF($E142+$F142&lt;$E142+$G142,$E142+$F142,$E142+$G142),"")))))</f>
        <v/>
      </c>
      <c r="Q142" s="274" t="str">
        <f>IF(AND(IF($L142="",IF($E142+$F142&gt;$E142+$G142,$E142+$F142,$E142+$G142),"XXX")&lt;=IF($E142+$F142&gt;$E142+$G142,$E142+$F142,$E142+$G142),IF($L142="",IF($E142+$F142&gt;$E142+$G142,$E142+$F142,$E142+$G142),"XXX")&gt;=IF($E142+$F142&lt;$E142+$G142,$E142+$F142,$E142+$G142)),"",IF(OR($L142=Translation!$C$50,$L142=Translation!$D$50),"",IF(OR($L142=Translation!$C$51,$L142=Translation!$D$51),Translation!$K$5,IF($L142&gt;IF($E142+$F142&gt;$E142+$G142,$E142+$F142,$E142+$G142),$L142-IF($E142+$F142&gt;$E142+$G142,$E142+$F142,$E142+$G142),IF($L142&lt;IF($E142+$F142&lt;$E142+$G142,$E142+$F142,$E142+$G142),$L142-IF($E142+$F142&lt;$E142+$G142,$E142+$F142,$E142+$G142),"")))))</f>
        <v/>
      </c>
      <c r="R142" s="274" t="str">
        <f>IF(AND(IF($M142="",IF($E142+$F142&gt;$E142+$G142,$E142+$F142,$E142+$G142),"XXX")&lt;=IF($E142+$F142&gt;$E142+$G142,$E142+$F142,$E142+$G142),IF($M142="",IF($E142+$F142&gt;$E142+$G142,$E142+$F142,$E142+$G142),"XXX")&gt;=IF($E142+$F142&lt;$E142+$G142,$E142+$F142,$E142+$G142)),"",IF(OR($M142=Translation!$C$50,$M142=Translation!$D$50),"",IF(OR($M142=Translation!$C$51,$M142=Translation!$D$51),Translation!$K$5,IF($M142&gt;IF($E142+$F142&gt;$E142+$G142,$E142+$F142,$E142+$G142),$M142-IF($E142+$F142&gt;$E142+$G142,$E142+$F142,$E142+$G142),IF($M142&lt;IF($E142+$F142&lt;$E142+$G142,$E142+$F142,$E142+$G142),$M142-IF($E142+$F142&lt;$E142+$G142,$E142+$F142,$E142+$G142),"")))))</f>
        <v/>
      </c>
      <c r="S142" s="275"/>
      <c r="T142" s="23" t="str">
        <f t="shared" si="6"/>
        <v/>
      </c>
      <c r="U142" s="24" t="str">
        <f t="shared" si="5"/>
        <v/>
      </c>
      <c r="V142" s="261"/>
      <c r="W142" s="276"/>
      <c r="X142" s="277"/>
      <c r="Y142" s="264" t="str">
        <f>IF(AND(IF($W142="",IF($E142+$F142&gt;$E142+$G142,$E142+$F142,$E142+$G142),"XXX")&lt;=IF($E142+$F142&gt;$E142+$G142,$E142+$F142,$E142+$G142),IF($W142="",IF($E142+$F142&gt;$E142+$G142,$E142+$F142,$E142+$G142),"XXX")&gt;=IF($E142+$F142&lt;$E142+$G142,$E142+$F142,$E142+$G142)),"",IF(OR($W142=Translation!$C$50,$W142=Translation!$D$50),"",IF(OR($W142=Translation!$C$51,$W142=Translation!$D$51),Translation!$K$5,IF($W142&gt;IF($E142+$F142&gt;$E142+$G142,$E142+$F142,$E142+$G142),$W142-IF($E142+$F142&gt;$E142+$G142,$E142+$F142,$E142+$G142),IF($W142&lt;IF($E142+$F142&lt;$E142+$G142,$E142+$F142,$E142+$G142),$W142-IF($E142+$F142&lt;$E142+$G142,$E142+$F142,$E142+$G142),"")))))</f>
        <v/>
      </c>
      <c r="Z142" s="265" t="str">
        <f>IF(AND(IF($X142="",IF($E142+$F142&gt;$E142+$G142,$E142+$F142,$E142+$G142),"XXX")&lt;=IF($E142+$F142&gt;$E142+$G142,$E142+$F142,$E142+$G142),IF($X142="",IF($E142+$F142&gt;$E142+$G142,$E142+$F142,$E142+$G142),"XXX")&gt;=IF($E142+$F142&lt;$E142+$G142,$E142+$F142,$E142+$G142)),"",IF(OR($X142=Translation!$C$50,$X142=Translation!$D$50),"",IF(OR($X142=Translation!$C$51,$X142=Translation!$D$51),Translation!$K$5,IF($X142&gt;IF($E142+$F142&gt;$E142+$G142,$E142+$F142,$E142+$G142),$X142-IF($E142+$F142&gt;$E142+$G142,$E142+$F142,$E142+$G142),IF($X142&lt;IF($E142+$F142&lt;$E142+$G142,$E142+$F142,$E142+$G142),$X142-IF($E142+$F142&lt;$E142+$G142,$E142+$F142,$E142+$G142),"")))))</f>
        <v/>
      </c>
      <c r="AA142" s="278" t="str">
        <f>IF(ISBLANK(Report!AI142),"",AI142)</f>
        <v/>
      </c>
      <c r="AB142" s="25" t="str">
        <f t="shared" si="8"/>
        <v/>
      </c>
      <c r="AC142" s="26" t="str">
        <f t="shared" si="9"/>
        <v/>
      </c>
      <c r="AE142" s="45"/>
      <c r="AF142" s="15">
        <v>141</v>
      </c>
      <c r="AG142" s="177" t="str">
        <f t="shared" si="7"/>
        <v/>
      </c>
      <c r="AI142" s="16"/>
      <c r="AJ142" s="189"/>
    </row>
    <row r="143" spans="1:36" s="177" customFormat="1" ht="17.399999999999999" x14ac:dyDescent="0.3">
      <c r="A143" s="190"/>
      <c r="B143" s="196"/>
      <c r="C143" s="267"/>
      <c r="D143" s="268"/>
      <c r="E143" s="269"/>
      <c r="F143" s="269"/>
      <c r="G143" s="269"/>
      <c r="H143" s="270" t="str">
        <f>IF(AND(I143&lt;&gt;"",I143&lt;&gt;"None"),VLOOKUP(I143,Translation!$N$4:$O$111,2,FALSE),"")</f>
        <v/>
      </c>
      <c r="I143" s="270"/>
      <c r="J143" s="269"/>
      <c r="K143" s="269"/>
      <c r="L143" s="269"/>
      <c r="M143" s="271"/>
      <c r="N143" s="272"/>
      <c r="O143" s="273" t="str">
        <f>IF(AND(IF($J143="",IF($E143+$F143&gt;$E143+$G143,$E143+$F143,$E143+$G143),"XXX")&lt;=IF($E143+$F143&gt;$E143+$G143,$E143+$F143,$E143+$G143),IF($J143="",IF($E143+$F143&gt;$E143+$G143,$E143+$F143,$E143+$G143),"XXX")&gt;=IF($E143+$F143&lt;$E143+$G143,$E143+$F143,$E143+$G143)),"",IF(OR($J143=Translation!$C$50,$J143=Translation!$D$50),"",IF(OR($J143=Translation!$C$51,$J143=Translation!$D$51),Translation!$K$5,IF($J143&gt;IF($E143+$F143&gt;$E143+$G143,$E143+$F143,$E143+$G143),$J143-IF($E143+$F143&gt;$E143+$G143,$E143+$F143,$E143+$G143),IF($J143&lt;IF($E143+$F143&lt;$E143+$G143,$E143+$F143,$E143+$G143),$J143-IF($E143+$F143&lt;$E143+$G143,$E143+$F143,$E143+$G143),"")))))</f>
        <v/>
      </c>
      <c r="P143" s="274" t="str">
        <f>IF(AND(IF($K143="",IF($E143+$F143&gt;$E143+$G143,$E143+$F143,$E143+$G143),"XXX")&lt;=IF($E143+$F143&gt;$E143+$G143,$E143+$F143,$E143+$G143),IF($K143="",IF($E143+$F143&gt;$E143+$G143,$E143+$F143,$E143+$G143),"XXX")&gt;=IF($E143+$F143&lt;$E143+$G143,$E143+$F143,$E143+$G143)),"",IF(OR($K143=Translation!$C$50,$K143=Translation!$D$50),"",IF(OR($K143=Translation!$C$51,$K143=Translation!$D$51),Translation!$K$5,IF($K143&gt;IF($E143+$F143&gt;$E143+$G143,$E143+$F143,$E143+$G143),$K143-IF($E143+$F143&gt;$E143+$G143,$E143+$F143,$E143+$G143),IF($K143&lt;IF($E143+$F143&lt;$E143+$G143,$E143+$F143,$E143+$G143),$K143-IF($E143+$F143&lt;$E143+$G143,$E143+$F143,$E143+$G143),"")))))</f>
        <v/>
      </c>
      <c r="Q143" s="274" t="str">
        <f>IF(AND(IF($L143="",IF($E143+$F143&gt;$E143+$G143,$E143+$F143,$E143+$G143),"XXX")&lt;=IF($E143+$F143&gt;$E143+$G143,$E143+$F143,$E143+$G143),IF($L143="",IF($E143+$F143&gt;$E143+$G143,$E143+$F143,$E143+$G143),"XXX")&gt;=IF($E143+$F143&lt;$E143+$G143,$E143+$F143,$E143+$G143)),"",IF(OR($L143=Translation!$C$50,$L143=Translation!$D$50),"",IF(OR($L143=Translation!$C$51,$L143=Translation!$D$51),Translation!$K$5,IF($L143&gt;IF($E143+$F143&gt;$E143+$G143,$E143+$F143,$E143+$G143),$L143-IF($E143+$F143&gt;$E143+$G143,$E143+$F143,$E143+$G143),IF($L143&lt;IF($E143+$F143&lt;$E143+$G143,$E143+$F143,$E143+$G143),$L143-IF($E143+$F143&lt;$E143+$G143,$E143+$F143,$E143+$G143),"")))))</f>
        <v/>
      </c>
      <c r="R143" s="274" t="str">
        <f>IF(AND(IF($M143="",IF($E143+$F143&gt;$E143+$G143,$E143+$F143,$E143+$G143),"XXX")&lt;=IF($E143+$F143&gt;$E143+$G143,$E143+$F143,$E143+$G143),IF($M143="",IF($E143+$F143&gt;$E143+$G143,$E143+$F143,$E143+$G143),"XXX")&gt;=IF($E143+$F143&lt;$E143+$G143,$E143+$F143,$E143+$G143)),"",IF(OR($M143=Translation!$C$50,$M143=Translation!$D$50),"",IF(OR($M143=Translation!$C$51,$M143=Translation!$D$51),Translation!$K$5,IF($M143&gt;IF($E143+$F143&gt;$E143+$G143,$E143+$F143,$E143+$G143),$M143-IF($E143+$F143&gt;$E143+$G143,$E143+$F143,$E143+$G143),IF($M143&lt;IF($E143+$F143&lt;$E143+$G143,$E143+$F143,$E143+$G143),$M143-IF($E143+$F143&lt;$E143+$G143,$E143+$F143,$E143+$G143),"")))))</f>
        <v/>
      </c>
      <c r="S143" s="275"/>
      <c r="T143" s="23" t="str">
        <f t="shared" si="6"/>
        <v/>
      </c>
      <c r="U143" s="24" t="str">
        <f t="shared" si="5"/>
        <v/>
      </c>
      <c r="V143" s="261"/>
      <c r="W143" s="276"/>
      <c r="X143" s="277"/>
      <c r="Y143" s="264" t="str">
        <f>IF(AND(IF($W143="",IF($E143+$F143&gt;$E143+$G143,$E143+$F143,$E143+$G143),"XXX")&lt;=IF($E143+$F143&gt;$E143+$G143,$E143+$F143,$E143+$G143),IF($W143="",IF($E143+$F143&gt;$E143+$G143,$E143+$F143,$E143+$G143),"XXX")&gt;=IF($E143+$F143&lt;$E143+$G143,$E143+$F143,$E143+$G143)),"",IF(OR($W143=Translation!$C$50,$W143=Translation!$D$50),"",IF(OR($W143=Translation!$C$51,$W143=Translation!$D$51),Translation!$K$5,IF($W143&gt;IF($E143+$F143&gt;$E143+$G143,$E143+$F143,$E143+$G143),$W143-IF($E143+$F143&gt;$E143+$G143,$E143+$F143,$E143+$G143),IF($W143&lt;IF($E143+$F143&lt;$E143+$G143,$E143+$F143,$E143+$G143),$W143-IF($E143+$F143&lt;$E143+$G143,$E143+$F143,$E143+$G143),"")))))</f>
        <v/>
      </c>
      <c r="Z143" s="265" t="str">
        <f>IF(AND(IF($X143="",IF($E143+$F143&gt;$E143+$G143,$E143+$F143,$E143+$G143),"XXX")&lt;=IF($E143+$F143&gt;$E143+$G143,$E143+$F143,$E143+$G143),IF($X143="",IF($E143+$F143&gt;$E143+$G143,$E143+$F143,$E143+$G143),"XXX")&gt;=IF($E143+$F143&lt;$E143+$G143,$E143+$F143,$E143+$G143)),"",IF(OR($X143=Translation!$C$50,$X143=Translation!$D$50),"",IF(OR($X143=Translation!$C$51,$X143=Translation!$D$51),Translation!$K$5,IF($X143&gt;IF($E143+$F143&gt;$E143+$G143,$E143+$F143,$E143+$G143),$X143-IF($E143+$F143&gt;$E143+$G143,$E143+$F143,$E143+$G143),IF($X143&lt;IF($E143+$F143&lt;$E143+$G143,$E143+$F143,$E143+$G143),$X143-IF($E143+$F143&lt;$E143+$G143,$E143+$F143,$E143+$G143),"")))))</f>
        <v/>
      </c>
      <c r="AA143" s="278" t="str">
        <f>IF(ISBLANK(Report!AI143),"",AI143)</f>
        <v/>
      </c>
      <c r="AB143" s="25" t="str">
        <f t="shared" si="8"/>
        <v/>
      </c>
      <c r="AC143" s="26" t="str">
        <f t="shared" si="9"/>
        <v/>
      </c>
      <c r="AE143" s="45"/>
      <c r="AF143" s="177">
        <v>142</v>
      </c>
      <c r="AG143" s="177" t="str">
        <f t="shared" si="7"/>
        <v/>
      </c>
      <c r="AI143" s="16"/>
      <c r="AJ143" s="189"/>
    </row>
    <row r="144" spans="1:36" s="177" customFormat="1" ht="17.399999999999999" x14ac:dyDescent="0.3">
      <c r="A144" s="190"/>
      <c r="B144" s="196"/>
      <c r="C144" s="267"/>
      <c r="D144" s="268"/>
      <c r="E144" s="269"/>
      <c r="F144" s="269"/>
      <c r="G144" s="269"/>
      <c r="H144" s="270" t="str">
        <f>IF(AND(I144&lt;&gt;"",I144&lt;&gt;"None"),VLOOKUP(I144,Translation!$N$4:$O$111,2,FALSE),"")</f>
        <v/>
      </c>
      <c r="I144" s="270"/>
      <c r="J144" s="269"/>
      <c r="K144" s="269"/>
      <c r="L144" s="269"/>
      <c r="M144" s="271"/>
      <c r="N144" s="272"/>
      <c r="O144" s="273" t="str">
        <f>IF(AND(IF($J144="",IF($E144+$F144&gt;$E144+$G144,$E144+$F144,$E144+$G144),"XXX")&lt;=IF($E144+$F144&gt;$E144+$G144,$E144+$F144,$E144+$G144),IF($J144="",IF($E144+$F144&gt;$E144+$G144,$E144+$F144,$E144+$G144),"XXX")&gt;=IF($E144+$F144&lt;$E144+$G144,$E144+$F144,$E144+$G144)),"",IF(OR($J144=Translation!$C$50,$J144=Translation!$D$50),"",IF(OR($J144=Translation!$C$51,$J144=Translation!$D$51),Translation!$K$5,IF($J144&gt;IF($E144+$F144&gt;$E144+$G144,$E144+$F144,$E144+$G144),$J144-IF($E144+$F144&gt;$E144+$G144,$E144+$F144,$E144+$G144),IF($J144&lt;IF($E144+$F144&lt;$E144+$G144,$E144+$F144,$E144+$G144),$J144-IF($E144+$F144&lt;$E144+$G144,$E144+$F144,$E144+$G144),"")))))</f>
        <v/>
      </c>
      <c r="P144" s="274" t="str">
        <f>IF(AND(IF($K144="",IF($E144+$F144&gt;$E144+$G144,$E144+$F144,$E144+$G144),"XXX")&lt;=IF($E144+$F144&gt;$E144+$G144,$E144+$F144,$E144+$G144),IF($K144="",IF($E144+$F144&gt;$E144+$G144,$E144+$F144,$E144+$G144),"XXX")&gt;=IF($E144+$F144&lt;$E144+$G144,$E144+$F144,$E144+$G144)),"",IF(OR($K144=Translation!$C$50,$K144=Translation!$D$50),"",IF(OR($K144=Translation!$C$51,$K144=Translation!$D$51),Translation!$K$5,IF($K144&gt;IF($E144+$F144&gt;$E144+$G144,$E144+$F144,$E144+$G144),$K144-IF($E144+$F144&gt;$E144+$G144,$E144+$F144,$E144+$G144),IF($K144&lt;IF($E144+$F144&lt;$E144+$G144,$E144+$F144,$E144+$G144),$K144-IF($E144+$F144&lt;$E144+$G144,$E144+$F144,$E144+$G144),"")))))</f>
        <v/>
      </c>
      <c r="Q144" s="274" t="str">
        <f>IF(AND(IF($L144="",IF($E144+$F144&gt;$E144+$G144,$E144+$F144,$E144+$G144),"XXX")&lt;=IF($E144+$F144&gt;$E144+$G144,$E144+$F144,$E144+$G144),IF($L144="",IF($E144+$F144&gt;$E144+$G144,$E144+$F144,$E144+$G144),"XXX")&gt;=IF($E144+$F144&lt;$E144+$G144,$E144+$F144,$E144+$G144)),"",IF(OR($L144=Translation!$C$50,$L144=Translation!$D$50),"",IF(OR($L144=Translation!$C$51,$L144=Translation!$D$51),Translation!$K$5,IF($L144&gt;IF($E144+$F144&gt;$E144+$G144,$E144+$F144,$E144+$G144),$L144-IF($E144+$F144&gt;$E144+$G144,$E144+$F144,$E144+$G144),IF($L144&lt;IF($E144+$F144&lt;$E144+$G144,$E144+$F144,$E144+$G144),$L144-IF($E144+$F144&lt;$E144+$G144,$E144+$F144,$E144+$G144),"")))))</f>
        <v/>
      </c>
      <c r="R144" s="274" t="str">
        <f>IF(AND(IF($M144="",IF($E144+$F144&gt;$E144+$G144,$E144+$F144,$E144+$G144),"XXX")&lt;=IF($E144+$F144&gt;$E144+$G144,$E144+$F144,$E144+$G144),IF($M144="",IF($E144+$F144&gt;$E144+$G144,$E144+$F144,$E144+$G144),"XXX")&gt;=IF($E144+$F144&lt;$E144+$G144,$E144+$F144,$E144+$G144)),"",IF(OR($M144=Translation!$C$50,$M144=Translation!$D$50),"",IF(OR($M144=Translation!$C$51,$M144=Translation!$D$51),Translation!$K$5,IF($M144&gt;IF($E144+$F144&gt;$E144+$G144,$E144+$F144,$E144+$G144),$M144-IF($E144+$F144&gt;$E144+$G144,$E144+$F144,$E144+$G144),IF($M144&lt;IF($E144+$F144&lt;$E144+$G144,$E144+$F144,$E144+$G144),$M144-IF($E144+$F144&lt;$E144+$G144,$E144+$F144,$E144+$G144),"")))))</f>
        <v/>
      </c>
      <c r="S144" s="275"/>
      <c r="T144" s="23" t="str">
        <f t="shared" si="6"/>
        <v/>
      </c>
      <c r="U144" s="24" t="str">
        <f t="shared" si="5"/>
        <v/>
      </c>
      <c r="V144" s="261"/>
      <c r="W144" s="276"/>
      <c r="X144" s="277"/>
      <c r="Y144" s="264" t="str">
        <f>IF(AND(IF($W144="",IF($E144+$F144&gt;$E144+$G144,$E144+$F144,$E144+$G144),"XXX")&lt;=IF($E144+$F144&gt;$E144+$G144,$E144+$F144,$E144+$G144),IF($W144="",IF($E144+$F144&gt;$E144+$G144,$E144+$F144,$E144+$G144),"XXX")&gt;=IF($E144+$F144&lt;$E144+$G144,$E144+$F144,$E144+$G144)),"",IF(OR($W144=Translation!$C$50,$W144=Translation!$D$50),"",IF(OR($W144=Translation!$C$51,$W144=Translation!$D$51),Translation!$K$5,IF($W144&gt;IF($E144+$F144&gt;$E144+$G144,$E144+$F144,$E144+$G144),$W144-IF($E144+$F144&gt;$E144+$G144,$E144+$F144,$E144+$G144),IF($W144&lt;IF($E144+$F144&lt;$E144+$G144,$E144+$F144,$E144+$G144),$W144-IF($E144+$F144&lt;$E144+$G144,$E144+$F144,$E144+$G144),"")))))</f>
        <v/>
      </c>
      <c r="Z144" s="265" t="str">
        <f>IF(AND(IF($X144="",IF($E144+$F144&gt;$E144+$G144,$E144+$F144,$E144+$G144),"XXX")&lt;=IF($E144+$F144&gt;$E144+$G144,$E144+$F144,$E144+$G144),IF($X144="",IF($E144+$F144&gt;$E144+$G144,$E144+$F144,$E144+$G144),"XXX")&gt;=IF($E144+$F144&lt;$E144+$G144,$E144+$F144,$E144+$G144)),"",IF(OR($X144=Translation!$C$50,$X144=Translation!$D$50),"",IF(OR($X144=Translation!$C$51,$X144=Translation!$D$51),Translation!$K$5,IF($X144&gt;IF($E144+$F144&gt;$E144+$G144,$E144+$F144,$E144+$G144),$X144-IF($E144+$F144&gt;$E144+$G144,$E144+$F144,$E144+$G144),IF($X144&lt;IF($E144+$F144&lt;$E144+$G144,$E144+$F144,$E144+$G144),$X144-IF($E144+$F144&lt;$E144+$G144,$E144+$F144,$E144+$G144),"")))))</f>
        <v/>
      </c>
      <c r="AA144" s="278" t="str">
        <f>IF(ISBLANK(Report!AI144),"",AI144)</f>
        <v/>
      </c>
      <c r="AB144" s="25" t="str">
        <f t="shared" si="8"/>
        <v/>
      </c>
      <c r="AC144" s="26" t="str">
        <f t="shared" si="9"/>
        <v/>
      </c>
      <c r="AE144" s="45"/>
      <c r="AF144" s="15">
        <v>143</v>
      </c>
      <c r="AG144" s="177" t="str">
        <f t="shared" si="7"/>
        <v/>
      </c>
      <c r="AI144" s="16"/>
      <c r="AJ144" s="189"/>
    </row>
    <row r="145" spans="1:36" s="177" customFormat="1" ht="17.399999999999999" x14ac:dyDescent="0.3">
      <c r="A145" s="190"/>
      <c r="B145" s="196"/>
      <c r="C145" s="267"/>
      <c r="D145" s="268"/>
      <c r="E145" s="269"/>
      <c r="F145" s="269"/>
      <c r="G145" s="269"/>
      <c r="H145" s="270" t="str">
        <f>IF(AND(I145&lt;&gt;"",I145&lt;&gt;"None"),VLOOKUP(I145,Translation!$N$4:$O$111,2,FALSE),"")</f>
        <v/>
      </c>
      <c r="I145" s="270"/>
      <c r="J145" s="269"/>
      <c r="K145" s="269"/>
      <c r="L145" s="269"/>
      <c r="M145" s="271"/>
      <c r="N145" s="272"/>
      <c r="O145" s="273" t="str">
        <f>IF(AND(IF($J145="",IF($E145+$F145&gt;$E145+$G145,$E145+$F145,$E145+$G145),"XXX")&lt;=IF($E145+$F145&gt;$E145+$G145,$E145+$F145,$E145+$G145),IF($J145="",IF($E145+$F145&gt;$E145+$G145,$E145+$F145,$E145+$G145),"XXX")&gt;=IF($E145+$F145&lt;$E145+$G145,$E145+$F145,$E145+$G145)),"",IF(OR($J145=Translation!$C$50,$J145=Translation!$D$50),"",IF(OR($J145=Translation!$C$51,$J145=Translation!$D$51),Translation!$K$5,IF($J145&gt;IF($E145+$F145&gt;$E145+$G145,$E145+$F145,$E145+$G145),$J145-IF($E145+$F145&gt;$E145+$G145,$E145+$F145,$E145+$G145),IF($J145&lt;IF($E145+$F145&lt;$E145+$G145,$E145+$F145,$E145+$G145),$J145-IF($E145+$F145&lt;$E145+$G145,$E145+$F145,$E145+$G145),"")))))</f>
        <v/>
      </c>
      <c r="P145" s="274" t="str">
        <f>IF(AND(IF($K145="",IF($E145+$F145&gt;$E145+$G145,$E145+$F145,$E145+$G145),"XXX")&lt;=IF($E145+$F145&gt;$E145+$G145,$E145+$F145,$E145+$G145),IF($K145="",IF($E145+$F145&gt;$E145+$G145,$E145+$F145,$E145+$G145),"XXX")&gt;=IF($E145+$F145&lt;$E145+$G145,$E145+$F145,$E145+$G145)),"",IF(OR($K145=Translation!$C$50,$K145=Translation!$D$50),"",IF(OR($K145=Translation!$C$51,$K145=Translation!$D$51),Translation!$K$5,IF($K145&gt;IF($E145+$F145&gt;$E145+$G145,$E145+$F145,$E145+$G145),$K145-IF($E145+$F145&gt;$E145+$G145,$E145+$F145,$E145+$G145),IF($K145&lt;IF($E145+$F145&lt;$E145+$G145,$E145+$F145,$E145+$G145),$K145-IF($E145+$F145&lt;$E145+$G145,$E145+$F145,$E145+$G145),"")))))</f>
        <v/>
      </c>
      <c r="Q145" s="274" t="str">
        <f>IF(AND(IF($L145="",IF($E145+$F145&gt;$E145+$G145,$E145+$F145,$E145+$G145),"XXX")&lt;=IF($E145+$F145&gt;$E145+$G145,$E145+$F145,$E145+$G145),IF($L145="",IF($E145+$F145&gt;$E145+$G145,$E145+$F145,$E145+$G145),"XXX")&gt;=IF($E145+$F145&lt;$E145+$G145,$E145+$F145,$E145+$G145)),"",IF(OR($L145=Translation!$C$50,$L145=Translation!$D$50),"",IF(OR($L145=Translation!$C$51,$L145=Translation!$D$51),Translation!$K$5,IF($L145&gt;IF($E145+$F145&gt;$E145+$G145,$E145+$F145,$E145+$G145),$L145-IF($E145+$F145&gt;$E145+$G145,$E145+$F145,$E145+$G145),IF($L145&lt;IF($E145+$F145&lt;$E145+$G145,$E145+$F145,$E145+$G145),$L145-IF($E145+$F145&lt;$E145+$G145,$E145+$F145,$E145+$G145),"")))))</f>
        <v/>
      </c>
      <c r="R145" s="274" t="str">
        <f>IF(AND(IF($M145="",IF($E145+$F145&gt;$E145+$G145,$E145+$F145,$E145+$G145),"XXX")&lt;=IF($E145+$F145&gt;$E145+$G145,$E145+$F145,$E145+$G145),IF($M145="",IF($E145+$F145&gt;$E145+$G145,$E145+$F145,$E145+$G145),"XXX")&gt;=IF($E145+$F145&lt;$E145+$G145,$E145+$F145,$E145+$G145)),"",IF(OR($M145=Translation!$C$50,$M145=Translation!$D$50),"",IF(OR($M145=Translation!$C$51,$M145=Translation!$D$51),Translation!$K$5,IF($M145&gt;IF($E145+$F145&gt;$E145+$G145,$E145+$F145,$E145+$G145),$M145-IF($E145+$F145&gt;$E145+$G145,$E145+$F145,$E145+$G145),IF($M145&lt;IF($E145+$F145&lt;$E145+$G145,$E145+$F145,$E145+$G145),$M145-IF($E145+$F145&lt;$E145+$G145,$E145+$F145,$E145+$G145),"")))))</f>
        <v/>
      </c>
      <c r="S145" s="275"/>
      <c r="T145" s="23" t="str">
        <f t="shared" si="6"/>
        <v/>
      </c>
      <c r="U145" s="24" t="str">
        <f t="shared" si="5"/>
        <v/>
      </c>
      <c r="V145" s="261"/>
      <c r="W145" s="276"/>
      <c r="X145" s="277"/>
      <c r="Y145" s="264" t="str">
        <f>IF(AND(IF($W145="",IF($E145+$F145&gt;$E145+$G145,$E145+$F145,$E145+$G145),"XXX")&lt;=IF($E145+$F145&gt;$E145+$G145,$E145+$F145,$E145+$G145),IF($W145="",IF($E145+$F145&gt;$E145+$G145,$E145+$F145,$E145+$G145),"XXX")&gt;=IF($E145+$F145&lt;$E145+$G145,$E145+$F145,$E145+$G145)),"",IF(OR($W145=Translation!$C$50,$W145=Translation!$D$50),"",IF(OR($W145=Translation!$C$51,$W145=Translation!$D$51),Translation!$K$5,IF($W145&gt;IF($E145+$F145&gt;$E145+$G145,$E145+$F145,$E145+$G145),$W145-IF($E145+$F145&gt;$E145+$G145,$E145+$F145,$E145+$G145),IF($W145&lt;IF($E145+$F145&lt;$E145+$G145,$E145+$F145,$E145+$G145),$W145-IF($E145+$F145&lt;$E145+$G145,$E145+$F145,$E145+$G145),"")))))</f>
        <v/>
      </c>
      <c r="Z145" s="265" t="str">
        <f>IF(AND(IF($X145="",IF($E145+$F145&gt;$E145+$G145,$E145+$F145,$E145+$G145),"XXX")&lt;=IF($E145+$F145&gt;$E145+$G145,$E145+$F145,$E145+$G145),IF($X145="",IF($E145+$F145&gt;$E145+$G145,$E145+$F145,$E145+$G145),"XXX")&gt;=IF($E145+$F145&lt;$E145+$G145,$E145+$F145,$E145+$G145)),"",IF(OR($X145=Translation!$C$50,$X145=Translation!$D$50),"",IF(OR($X145=Translation!$C$51,$X145=Translation!$D$51),Translation!$K$5,IF($X145&gt;IF($E145+$F145&gt;$E145+$G145,$E145+$F145,$E145+$G145),$X145-IF($E145+$F145&gt;$E145+$G145,$E145+$F145,$E145+$G145),IF($X145&lt;IF($E145+$F145&lt;$E145+$G145,$E145+$F145,$E145+$G145),$X145-IF($E145+$F145&lt;$E145+$G145,$E145+$F145,$E145+$G145),"")))))</f>
        <v/>
      </c>
      <c r="AA145" s="278" t="str">
        <f>IF(ISBLANK(Report!AI145),"",AI145)</f>
        <v/>
      </c>
      <c r="AB145" s="25" t="str">
        <f t="shared" si="8"/>
        <v/>
      </c>
      <c r="AC145" s="26" t="str">
        <f t="shared" si="9"/>
        <v/>
      </c>
      <c r="AE145" s="45"/>
      <c r="AF145" s="177">
        <v>144</v>
      </c>
      <c r="AG145" s="177" t="str">
        <f t="shared" si="7"/>
        <v/>
      </c>
      <c r="AI145" s="16"/>
      <c r="AJ145" s="189"/>
    </row>
    <row r="146" spans="1:36" s="177" customFormat="1" ht="17.399999999999999" x14ac:dyDescent="0.3">
      <c r="A146" s="190"/>
      <c r="B146" s="196"/>
      <c r="C146" s="267"/>
      <c r="D146" s="268"/>
      <c r="E146" s="269"/>
      <c r="F146" s="269"/>
      <c r="G146" s="269"/>
      <c r="H146" s="270" t="str">
        <f>IF(AND(I146&lt;&gt;"",I146&lt;&gt;"None"),VLOOKUP(I146,Translation!$N$4:$O$111,2,FALSE),"")</f>
        <v/>
      </c>
      <c r="I146" s="270"/>
      <c r="J146" s="269"/>
      <c r="K146" s="269"/>
      <c r="L146" s="269"/>
      <c r="M146" s="271"/>
      <c r="N146" s="272"/>
      <c r="O146" s="273" t="str">
        <f>IF(AND(IF($J146="",IF($E146+$F146&gt;$E146+$G146,$E146+$F146,$E146+$G146),"XXX")&lt;=IF($E146+$F146&gt;$E146+$G146,$E146+$F146,$E146+$G146),IF($J146="",IF($E146+$F146&gt;$E146+$G146,$E146+$F146,$E146+$G146),"XXX")&gt;=IF($E146+$F146&lt;$E146+$G146,$E146+$F146,$E146+$G146)),"",IF(OR($J146=Translation!$C$50,$J146=Translation!$D$50),"",IF(OR($J146=Translation!$C$51,$J146=Translation!$D$51),Translation!$K$5,IF($J146&gt;IF($E146+$F146&gt;$E146+$G146,$E146+$F146,$E146+$G146),$J146-IF($E146+$F146&gt;$E146+$G146,$E146+$F146,$E146+$G146),IF($J146&lt;IF($E146+$F146&lt;$E146+$G146,$E146+$F146,$E146+$G146),$J146-IF($E146+$F146&lt;$E146+$G146,$E146+$F146,$E146+$G146),"")))))</f>
        <v/>
      </c>
      <c r="P146" s="274" t="str">
        <f>IF(AND(IF($K146="",IF($E146+$F146&gt;$E146+$G146,$E146+$F146,$E146+$G146),"XXX")&lt;=IF($E146+$F146&gt;$E146+$G146,$E146+$F146,$E146+$G146),IF($K146="",IF($E146+$F146&gt;$E146+$G146,$E146+$F146,$E146+$G146),"XXX")&gt;=IF($E146+$F146&lt;$E146+$G146,$E146+$F146,$E146+$G146)),"",IF(OR($K146=Translation!$C$50,$K146=Translation!$D$50),"",IF(OR($K146=Translation!$C$51,$K146=Translation!$D$51),Translation!$K$5,IF($K146&gt;IF($E146+$F146&gt;$E146+$G146,$E146+$F146,$E146+$G146),$K146-IF($E146+$F146&gt;$E146+$G146,$E146+$F146,$E146+$G146),IF($K146&lt;IF($E146+$F146&lt;$E146+$G146,$E146+$F146,$E146+$G146),$K146-IF($E146+$F146&lt;$E146+$G146,$E146+$F146,$E146+$G146),"")))))</f>
        <v/>
      </c>
      <c r="Q146" s="274" t="str">
        <f>IF(AND(IF($L146="",IF($E146+$F146&gt;$E146+$G146,$E146+$F146,$E146+$G146),"XXX")&lt;=IF($E146+$F146&gt;$E146+$G146,$E146+$F146,$E146+$G146),IF($L146="",IF($E146+$F146&gt;$E146+$G146,$E146+$F146,$E146+$G146),"XXX")&gt;=IF($E146+$F146&lt;$E146+$G146,$E146+$F146,$E146+$G146)),"",IF(OR($L146=Translation!$C$50,$L146=Translation!$D$50),"",IF(OR($L146=Translation!$C$51,$L146=Translation!$D$51),Translation!$K$5,IF($L146&gt;IF($E146+$F146&gt;$E146+$G146,$E146+$F146,$E146+$G146),$L146-IF($E146+$F146&gt;$E146+$G146,$E146+$F146,$E146+$G146),IF($L146&lt;IF($E146+$F146&lt;$E146+$G146,$E146+$F146,$E146+$G146),$L146-IF($E146+$F146&lt;$E146+$G146,$E146+$F146,$E146+$G146),"")))))</f>
        <v/>
      </c>
      <c r="R146" s="274" t="str">
        <f>IF(AND(IF($M146="",IF($E146+$F146&gt;$E146+$G146,$E146+$F146,$E146+$G146),"XXX")&lt;=IF($E146+$F146&gt;$E146+$G146,$E146+$F146,$E146+$G146),IF($M146="",IF($E146+$F146&gt;$E146+$G146,$E146+$F146,$E146+$G146),"XXX")&gt;=IF($E146+$F146&lt;$E146+$G146,$E146+$F146,$E146+$G146)),"",IF(OR($M146=Translation!$C$50,$M146=Translation!$D$50),"",IF(OR($M146=Translation!$C$51,$M146=Translation!$D$51),Translation!$K$5,IF($M146&gt;IF($E146+$F146&gt;$E146+$G146,$E146+$F146,$E146+$G146),$M146-IF($E146+$F146&gt;$E146+$G146,$E146+$F146,$E146+$G146),IF($M146&lt;IF($E146+$F146&lt;$E146+$G146,$E146+$F146,$E146+$G146),$M146-IF($E146+$F146&lt;$E146+$G146,$E146+$F146,$E146+$G146),"")))))</f>
        <v/>
      </c>
      <c r="S146" s="275"/>
      <c r="T146" s="23" t="str">
        <f t="shared" si="6"/>
        <v/>
      </c>
      <c r="U146" s="24" t="str">
        <f t="shared" si="5"/>
        <v/>
      </c>
      <c r="V146" s="261"/>
      <c r="W146" s="276"/>
      <c r="X146" s="277"/>
      <c r="Y146" s="264" t="str">
        <f>IF(AND(IF($W146="",IF($E146+$F146&gt;$E146+$G146,$E146+$F146,$E146+$G146),"XXX")&lt;=IF($E146+$F146&gt;$E146+$G146,$E146+$F146,$E146+$G146),IF($W146="",IF($E146+$F146&gt;$E146+$G146,$E146+$F146,$E146+$G146),"XXX")&gt;=IF($E146+$F146&lt;$E146+$G146,$E146+$F146,$E146+$G146)),"",IF(OR($W146=Translation!$C$50,$W146=Translation!$D$50),"",IF(OR($W146=Translation!$C$51,$W146=Translation!$D$51),Translation!$K$5,IF($W146&gt;IF($E146+$F146&gt;$E146+$G146,$E146+$F146,$E146+$G146),$W146-IF($E146+$F146&gt;$E146+$G146,$E146+$F146,$E146+$G146),IF($W146&lt;IF($E146+$F146&lt;$E146+$G146,$E146+$F146,$E146+$G146),$W146-IF($E146+$F146&lt;$E146+$G146,$E146+$F146,$E146+$G146),"")))))</f>
        <v/>
      </c>
      <c r="Z146" s="265" t="str">
        <f>IF(AND(IF($X146="",IF($E146+$F146&gt;$E146+$G146,$E146+$F146,$E146+$G146),"XXX")&lt;=IF($E146+$F146&gt;$E146+$G146,$E146+$F146,$E146+$G146),IF($X146="",IF($E146+$F146&gt;$E146+$G146,$E146+$F146,$E146+$G146),"XXX")&gt;=IF($E146+$F146&lt;$E146+$G146,$E146+$F146,$E146+$G146)),"",IF(OR($X146=Translation!$C$50,$X146=Translation!$D$50),"",IF(OR($X146=Translation!$C$51,$X146=Translation!$D$51),Translation!$K$5,IF($X146&gt;IF($E146+$F146&gt;$E146+$G146,$E146+$F146,$E146+$G146),$X146-IF($E146+$F146&gt;$E146+$G146,$E146+$F146,$E146+$G146),IF($X146&lt;IF($E146+$F146&lt;$E146+$G146,$E146+$F146,$E146+$G146),$X146-IF($E146+$F146&lt;$E146+$G146,$E146+$F146,$E146+$G146),"")))))</f>
        <v/>
      </c>
      <c r="AA146" s="278" t="str">
        <f>IF(ISBLANK(Report!AI146),"",AI146)</f>
        <v/>
      </c>
      <c r="AB146" s="25" t="str">
        <f t="shared" si="8"/>
        <v/>
      </c>
      <c r="AC146" s="26" t="str">
        <f t="shared" si="9"/>
        <v/>
      </c>
      <c r="AE146" s="45"/>
      <c r="AF146" s="15">
        <v>145</v>
      </c>
      <c r="AG146" s="177" t="str">
        <f t="shared" si="7"/>
        <v/>
      </c>
      <c r="AI146" s="16"/>
      <c r="AJ146" s="189"/>
    </row>
    <row r="147" spans="1:36" s="177" customFormat="1" ht="17.399999999999999" x14ac:dyDescent="0.3">
      <c r="A147" s="190"/>
      <c r="B147" s="196"/>
      <c r="C147" s="267"/>
      <c r="D147" s="268"/>
      <c r="E147" s="269"/>
      <c r="F147" s="269"/>
      <c r="G147" s="269"/>
      <c r="H147" s="270" t="str">
        <f>IF(AND(I147&lt;&gt;"",I147&lt;&gt;"None"),VLOOKUP(I147,Translation!$N$4:$O$111,2,FALSE),"")</f>
        <v/>
      </c>
      <c r="I147" s="270"/>
      <c r="J147" s="269"/>
      <c r="K147" s="269"/>
      <c r="L147" s="269"/>
      <c r="M147" s="271"/>
      <c r="N147" s="272"/>
      <c r="O147" s="273" t="str">
        <f>IF(AND(IF($J147="",IF($E147+$F147&gt;$E147+$G147,$E147+$F147,$E147+$G147),"XXX")&lt;=IF($E147+$F147&gt;$E147+$G147,$E147+$F147,$E147+$G147),IF($J147="",IF($E147+$F147&gt;$E147+$G147,$E147+$F147,$E147+$G147),"XXX")&gt;=IF($E147+$F147&lt;$E147+$G147,$E147+$F147,$E147+$G147)),"",IF(OR($J147=Translation!$C$50,$J147=Translation!$D$50),"",IF(OR($J147=Translation!$C$51,$J147=Translation!$D$51),Translation!$K$5,IF($J147&gt;IF($E147+$F147&gt;$E147+$G147,$E147+$F147,$E147+$G147),$J147-IF($E147+$F147&gt;$E147+$G147,$E147+$F147,$E147+$G147),IF($J147&lt;IF($E147+$F147&lt;$E147+$G147,$E147+$F147,$E147+$G147),$J147-IF($E147+$F147&lt;$E147+$G147,$E147+$F147,$E147+$G147),"")))))</f>
        <v/>
      </c>
      <c r="P147" s="274" t="str">
        <f>IF(AND(IF($K147="",IF($E147+$F147&gt;$E147+$G147,$E147+$F147,$E147+$G147),"XXX")&lt;=IF($E147+$F147&gt;$E147+$G147,$E147+$F147,$E147+$G147),IF($K147="",IF($E147+$F147&gt;$E147+$G147,$E147+$F147,$E147+$G147),"XXX")&gt;=IF($E147+$F147&lt;$E147+$G147,$E147+$F147,$E147+$G147)),"",IF(OR($K147=Translation!$C$50,$K147=Translation!$D$50),"",IF(OR($K147=Translation!$C$51,$K147=Translation!$D$51),Translation!$K$5,IF($K147&gt;IF($E147+$F147&gt;$E147+$G147,$E147+$F147,$E147+$G147),$K147-IF($E147+$F147&gt;$E147+$G147,$E147+$F147,$E147+$G147),IF($K147&lt;IF($E147+$F147&lt;$E147+$G147,$E147+$F147,$E147+$G147),$K147-IF($E147+$F147&lt;$E147+$G147,$E147+$F147,$E147+$G147),"")))))</f>
        <v/>
      </c>
      <c r="Q147" s="274" t="str">
        <f>IF(AND(IF($L147="",IF($E147+$F147&gt;$E147+$G147,$E147+$F147,$E147+$G147),"XXX")&lt;=IF($E147+$F147&gt;$E147+$G147,$E147+$F147,$E147+$G147),IF($L147="",IF($E147+$F147&gt;$E147+$G147,$E147+$F147,$E147+$G147),"XXX")&gt;=IF($E147+$F147&lt;$E147+$G147,$E147+$F147,$E147+$G147)),"",IF(OR($L147=Translation!$C$50,$L147=Translation!$D$50),"",IF(OR($L147=Translation!$C$51,$L147=Translation!$D$51),Translation!$K$5,IF($L147&gt;IF($E147+$F147&gt;$E147+$G147,$E147+$F147,$E147+$G147),$L147-IF($E147+$F147&gt;$E147+$G147,$E147+$F147,$E147+$G147),IF($L147&lt;IF($E147+$F147&lt;$E147+$G147,$E147+$F147,$E147+$G147),$L147-IF($E147+$F147&lt;$E147+$G147,$E147+$F147,$E147+$G147),"")))))</f>
        <v/>
      </c>
      <c r="R147" s="274" t="str">
        <f>IF(AND(IF($M147="",IF($E147+$F147&gt;$E147+$G147,$E147+$F147,$E147+$G147),"XXX")&lt;=IF($E147+$F147&gt;$E147+$G147,$E147+$F147,$E147+$G147),IF($M147="",IF($E147+$F147&gt;$E147+$G147,$E147+$F147,$E147+$G147),"XXX")&gt;=IF($E147+$F147&lt;$E147+$G147,$E147+$F147,$E147+$G147)),"",IF(OR($M147=Translation!$C$50,$M147=Translation!$D$50),"",IF(OR($M147=Translation!$C$51,$M147=Translation!$D$51),Translation!$K$5,IF($M147&gt;IF($E147+$F147&gt;$E147+$G147,$E147+$F147,$E147+$G147),$M147-IF($E147+$F147&gt;$E147+$G147,$E147+$F147,$E147+$G147),IF($M147&lt;IF($E147+$F147&lt;$E147+$G147,$E147+$F147,$E147+$G147),$M147-IF($E147+$F147&lt;$E147+$G147,$E147+$F147,$E147+$G147),"")))))</f>
        <v/>
      </c>
      <c r="S147" s="275"/>
      <c r="T147" s="23" t="str">
        <f t="shared" si="6"/>
        <v/>
      </c>
      <c r="U147" s="24" t="str">
        <f t="shared" si="5"/>
        <v/>
      </c>
      <c r="V147" s="261"/>
      <c r="W147" s="276"/>
      <c r="X147" s="277"/>
      <c r="Y147" s="264" t="str">
        <f>IF(AND(IF($W147="",IF($E147+$F147&gt;$E147+$G147,$E147+$F147,$E147+$G147),"XXX")&lt;=IF($E147+$F147&gt;$E147+$G147,$E147+$F147,$E147+$G147),IF($W147="",IF($E147+$F147&gt;$E147+$G147,$E147+$F147,$E147+$G147),"XXX")&gt;=IF($E147+$F147&lt;$E147+$G147,$E147+$F147,$E147+$G147)),"",IF(OR($W147=Translation!$C$50,$W147=Translation!$D$50),"",IF(OR($W147=Translation!$C$51,$W147=Translation!$D$51),Translation!$K$5,IF($W147&gt;IF($E147+$F147&gt;$E147+$G147,$E147+$F147,$E147+$G147),$W147-IF($E147+$F147&gt;$E147+$G147,$E147+$F147,$E147+$G147),IF($W147&lt;IF($E147+$F147&lt;$E147+$G147,$E147+$F147,$E147+$G147),$W147-IF($E147+$F147&lt;$E147+$G147,$E147+$F147,$E147+$G147),"")))))</f>
        <v/>
      </c>
      <c r="Z147" s="265" t="str">
        <f>IF(AND(IF($X147="",IF($E147+$F147&gt;$E147+$G147,$E147+$F147,$E147+$G147),"XXX")&lt;=IF($E147+$F147&gt;$E147+$G147,$E147+$F147,$E147+$G147),IF($X147="",IF($E147+$F147&gt;$E147+$G147,$E147+$F147,$E147+$G147),"XXX")&gt;=IF($E147+$F147&lt;$E147+$G147,$E147+$F147,$E147+$G147)),"",IF(OR($X147=Translation!$C$50,$X147=Translation!$D$50),"",IF(OR($X147=Translation!$C$51,$X147=Translation!$D$51),Translation!$K$5,IF($X147&gt;IF($E147+$F147&gt;$E147+$G147,$E147+$F147,$E147+$G147),$X147-IF($E147+$F147&gt;$E147+$G147,$E147+$F147,$E147+$G147),IF($X147&lt;IF($E147+$F147&lt;$E147+$G147,$E147+$F147,$E147+$G147),$X147-IF($E147+$F147&lt;$E147+$G147,$E147+$F147,$E147+$G147),"")))))</f>
        <v/>
      </c>
      <c r="AA147" s="278" t="str">
        <f>IF(ISBLANK(Report!AI147),"",AI147)</f>
        <v/>
      </c>
      <c r="AB147" s="25" t="str">
        <f t="shared" si="8"/>
        <v/>
      </c>
      <c r="AC147" s="26" t="str">
        <f t="shared" si="9"/>
        <v/>
      </c>
      <c r="AE147" s="45"/>
      <c r="AF147" s="177">
        <v>146</v>
      </c>
      <c r="AG147" s="177" t="str">
        <f t="shared" si="7"/>
        <v/>
      </c>
      <c r="AI147" s="16"/>
      <c r="AJ147" s="189"/>
    </row>
    <row r="148" spans="1:36" s="177" customFormat="1" ht="17.399999999999999" x14ac:dyDescent="0.3">
      <c r="A148" s="190"/>
      <c r="B148" s="196"/>
      <c r="C148" s="267"/>
      <c r="D148" s="268"/>
      <c r="E148" s="269"/>
      <c r="F148" s="269"/>
      <c r="G148" s="269"/>
      <c r="H148" s="270" t="str">
        <f>IF(AND(I148&lt;&gt;"",I148&lt;&gt;"None"),VLOOKUP(I148,Translation!$N$4:$O$111,2,FALSE),"")</f>
        <v/>
      </c>
      <c r="I148" s="270"/>
      <c r="J148" s="269"/>
      <c r="K148" s="269"/>
      <c r="L148" s="269"/>
      <c r="M148" s="271"/>
      <c r="N148" s="272"/>
      <c r="O148" s="273" t="str">
        <f>IF(AND(IF($J148="",IF($E148+$F148&gt;$E148+$G148,$E148+$F148,$E148+$G148),"XXX")&lt;=IF($E148+$F148&gt;$E148+$G148,$E148+$F148,$E148+$G148),IF($J148="",IF($E148+$F148&gt;$E148+$G148,$E148+$F148,$E148+$G148),"XXX")&gt;=IF($E148+$F148&lt;$E148+$G148,$E148+$F148,$E148+$G148)),"",IF(OR($J148=Translation!$C$50,$J148=Translation!$D$50),"",IF(OR($J148=Translation!$C$51,$J148=Translation!$D$51),Translation!$K$5,IF($J148&gt;IF($E148+$F148&gt;$E148+$G148,$E148+$F148,$E148+$G148),$J148-IF($E148+$F148&gt;$E148+$G148,$E148+$F148,$E148+$G148),IF($J148&lt;IF($E148+$F148&lt;$E148+$G148,$E148+$F148,$E148+$G148),$J148-IF($E148+$F148&lt;$E148+$G148,$E148+$F148,$E148+$G148),"")))))</f>
        <v/>
      </c>
      <c r="P148" s="274" t="str">
        <f>IF(AND(IF($K148="",IF($E148+$F148&gt;$E148+$G148,$E148+$F148,$E148+$G148),"XXX")&lt;=IF($E148+$F148&gt;$E148+$G148,$E148+$F148,$E148+$G148),IF($K148="",IF($E148+$F148&gt;$E148+$G148,$E148+$F148,$E148+$G148),"XXX")&gt;=IF($E148+$F148&lt;$E148+$G148,$E148+$F148,$E148+$G148)),"",IF(OR($K148=Translation!$C$50,$K148=Translation!$D$50),"",IF(OR($K148=Translation!$C$51,$K148=Translation!$D$51),Translation!$K$5,IF($K148&gt;IF($E148+$F148&gt;$E148+$G148,$E148+$F148,$E148+$G148),$K148-IF($E148+$F148&gt;$E148+$G148,$E148+$F148,$E148+$G148),IF($K148&lt;IF($E148+$F148&lt;$E148+$G148,$E148+$F148,$E148+$G148),$K148-IF($E148+$F148&lt;$E148+$G148,$E148+$F148,$E148+$G148),"")))))</f>
        <v/>
      </c>
      <c r="Q148" s="274" t="str">
        <f>IF(AND(IF($L148="",IF($E148+$F148&gt;$E148+$G148,$E148+$F148,$E148+$G148),"XXX")&lt;=IF($E148+$F148&gt;$E148+$G148,$E148+$F148,$E148+$G148),IF($L148="",IF($E148+$F148&gt;$E148+$G148,$E148+$F148,$E148+$G148),"XXX")&gt;=IF($E148+$F148&lt;$E148+$G148,$E148+$F148,$E148+$G148)),"",IF(OR($L148=Translation!$C$50,$L148=Translation!$D$50),"",IF(OR($L148=Translation!$C$51,$L148=Translation!$D$51),Translation!$K$5,IF($L148&gt;IF($E148+$F148&gt;$E148+$G148,$E148+$F148,$E148+$G148),$L148-IF($E148+$F148&gt;$E148+$G148,$E148+$F148,$E148+$G148),IF($L148&lt;IF($E148+$F148&lt;$E148+$G148,$E148+$F148,$E148+$G148),$L148-IF($E148+$F148&lt;$E148+$G148,$E148+$F148,$E148+$G148),"")))))</f>
        <v/>
      </c>
      <c r="R148" s="274" t="str">
        <f>IF(AND(IF($M148="",IF($E148+$F148&gt;$E148+$G148,$E148+$F148,$E148+$G148),"XXX")&lt;=IF($E148+$F148&gt;$E148+$G148,$E148+$F148,$E148+$G148),IF($M148="",IF($E148+$F148&gt;$E148+$G148,$E148+$F148,$E148+$G148),"XXX")&gt;=IF($E148+$F148&lt;$E148+$G148,$E148+$F148,$E148+$G148)),"",IF(OR($M148=Translation!$C$50,$M148=Translation!$D$50),"",IF(OR($M148=Translation!$C$51,$M148=Translation!$D$51),Translation!$K$5,IF($M148&gt;IF($E148+$F148&gt;$E148+$G148,$E148+$F148,$E148+$G148),$M148-IF($E148+$F148&gt;$E148+$G148,$E148+$F148,$E148+$G148),IF($M148&lt;IF($E148+$F148&lt;$E148+$G148,$E148+$F148,$E148+$G148),$M148-IF($E148+$F148&lt;$E148+$G148,$E148+$F148,$E148+$G148),"")))))</f>
        <v/>
      </c>
      <c r="S148" s="275"/>
      <c r="T148" s="23" t="str">
        <f t="shared" si="6"/>
        <v/>
      </c>
      <c r="U148" s="24" t="str">
        <f t="shared" si="5"/>
        <v/>
      </c>
      <c r="V148" s="261"/>
      <c r="W148" s="276"/>
      <c r="X148" s="277"/>
      <c r="Y148" s="264" t="str">
        <f>IF(AND(IF($W148="",IF($E148+$F148&gt;$E148+$G148,$E148+$F148,$E148+$G148),"XXX")&lt;=IF($E148+$F148&gt;$E148+$G148,$E148+$F148,$E148+$G148),IF($W148="",IF($E148+$F148&gt;$E148+$G148,$E148+$F148,$E148+$G148),"XXX")&gt;=IF($E148+$F148&lt;$E148+$G148,$E148+$F148,$E148+$G148)),"",IF(OR($W148=Translation!$C$50,$W148=Translation!$D$50),"",IF(OR($W148=Translation!$C$51,$W148=Translation!$D$51),Translation!$K$5,IF($W148&gt;IF($E148+$F148&gt;$E148+$G148,$E148+$F148,$E148+$G148),$W148-IF($E148+$F148&gt;$E148+$G148,$E148+$F148,$E148+$G148),IF($W148&lt;IF($E148+$F148&lt;$E148+$G148,$E148+$F148,$E148+$G148),$W148-IF($E148+$F148&lt;$E148+$G148,$E148+$F148,$E148+$G148),"")))))</f>
        <v/>
      </c>
      <c r="Z148" s="265" t="str">
        <f>IF(AND(IF($X148="",IF($E148+$F148&gt;$E148+$G148,$E148+$F148,$E148+$G148),"XXX")&lt;=IF($E148+$F148&gt;$E148+$G148,$E148+$F148,$E148+$G148),IF($X148="",IF($E148+$F148&gt;$E148+$G148,$E148+$F148,$E148+$G148),"XXX")&gt;=IF($E148+$F148&lt;$E148+$G148,$E148+$F148,$E148+$G148)),"",IF(OR($X148=Translation!$C$50,$X148=Translation!$D$50),"",IF(OR($X148=Translation!$C$51,$X148=Translation!$D$51),Translation!$K$5,IF($X148&gt;IF($E148+$F148&gt;$E148+$G148,$E148+$F148,$E148+$G148),$X148-IF($E148+$F148&gt;$E148+$G148,$E148+$F148,$E148+$G148),IF($X148&lt;IF($E148+$F148&lt;$E148+$G148,$E148+$F148,$E148+$G148),$X148-IF($E148+$F148&lt;$E148+$G148,$E148+$F148,$E148+$G148),"")))))</f>
        <v/>
      </c>
      <c r="AA148" s="278" t="str">
        <f>IF(ISBLANK(Report!AI148),"",AI148)</f>
        <v/>
      </c>
      <c r="AB148" s="25" t="str">
        <f t="shared" si="8"/>
        <v/>
      </c>
      <c r="AC148" s="26" t="str">
        <f t="shared" si="9"/>
        <v/>
      </c>
      <c r="AE148" s="45"/>
      <c r="AF148" s="15">
        <v>147</v>
      </c>
      <c r="AG148" s="177" t="str">
        <f t="shared" si="7"/>
        <v/>
      </c>
      <c r="AI148" s="16"/>
      <c r="AJ148" s="189"/>
    </row>
    <row r="149" spans="1:36" s="177" customFormat="1" ht="17.399999999999999" x14ac:dyDescent="0.3">
      <c r="A149" s="190"/>
      <c r="B149" s="196"/>
      <c r="C149" s="267"/>
      <c r="D149" s="268"/>
      <c r="E149" s="269"/>
      <c r="F149" s="269"/>
      <c r="G149" s="269"/>
      <c r="H149" s="270" t="str">
        <f>IF(AND(I149&lt;&gt;"",I149&lt;&gt;"None"),VLOOKUP(I149,Translation!$N$4:$O$111,2,FALSE),"")</f>
        <v/>
      </c>
      <c r="I149" s="270"/>
      <c r="J149" s="269"/>
      <c r="K149" s="269"/>
      <c r="L149" s="269"/>
      <c r="M149" s="271"/>
      <c r="N149" s="272"/>
      <c r="O149" s="273" t="str">
        <f>IF(AND(IF($J149="",IF($E149+$F149&gt;$E149+$G149,$E149+$F149,$E149+$G149),"XXX")&lt;=IF($E149+$F149&gt;$E149+$G149,$E149+$F149,$E149+$G149),IF($J149="",IF($E149+$F149&gt;$E149+$G149,$E149+$F149,$E149+$G149),"XXX")&gt;=IF($E149+$F149&lt;$E149+$G149,$E149+$F149,$E149+$G149)),"",IF(OR($J149=Translation!$C$50,$J149=Translation!$D$50),"",IF(OR($J149=Translation!$C$51,$J149=Translation!$D$51),Translation!$K$5,IF($J149&gt;IF($E149+$F149&gt;$E149+$G149,$E149+$F149,$E149+$G149),$J149-IF($E149+$F149&gt;$E149+$G149,$E149+$F149,$E149+$G149),IF($J149&lt;IF($E149+$F149&lt;$E149+$G149,$E149+$F149,$E149+$G149),$J149-IF($E149+$F149&lt;$E149+$G149,$E149+$F149,$E149+$G149),"")))))</f>
        <v/>
      </c>
      <c r="P149" s="274" t="str">
        <f>IF(AND(IF($K149="",IF($E149+$F149&gt;$E149+$G149,$E149+$F149,$E149+$G149),"XXX")&lt;=IF($E149+$F149&gt;$E149+$G149,$E149+$F149,$E149+$G149),IF($K149="",IF($E149+$F149&gt;$E149+$G149,$E149+$F149,$E149+$G149),"XXX")&gt;=IF($E149+$F149&lt;$E149+$G149,$E149+$F149,$E149+$G149)),"",IF(OR($K149=Translation!$C$50,$K149=Translation!$D$50),"",IF(OR($K149=Translation!$C$51,$K149=Translation!$D$51),Translation!$K$5,IF($K149&gt;IF($E149+$F149&gt;$E149+$G149,$E149+$F149,$E149+$G149),$K149-IF($E149+$F149&gt;$E149+$G149,$E149+$F149,$E149+$G149),IF($K149&lt;IF($E149+$F149&lt;$E149+$G149,$E149+$F149,$E149+$G149),$K149-IF($E149+$F149&lt;$E149+$G149,$E149+$F149,$E149+$G149),"")))))</f>
        <v/>
      </c>
      <c r="Q149" s="274" t="str">
        <f>IF(AND(IF($L149="",IF($E149+$F149&gt;$E149+$G149,$E149+$F149,$E149+$G149),"XXX")&lt;=IF($E149+$F149&gt;$E149+$G149,$E149+$F149,$E149+$G149),IF($L149="",IF($E149+$F149&gt;$E149+$G149,$E149+$F149,$E149+$G149),"XXX")&gt;=IF($E149+$F149&lt;$E149+$G149,$E149+$F149,$E149+$G149)),"",IF(OR($L149=Translation!$C$50,$L149=Translation!$D$50),"",IF(OR($L149=Translation!$C$51,$L149=Translation!$D$51),Translation!$K$5,IF($L149&gt;IF($E149+$F149&gt;$E149+$G149,$E149+$F149,$E149+$G149),$L149-IF($E149+$F149&gt;$E149+$G149,$E149+$F149,$E149+$G149),IF($L149&lt;IF($E149+$F149&lt;$E149+$G149,$E149+$F149,$E149+$G149),$L149-IF($E149+$F149&lt;$E149+$G149,$E149+$F149,$E149+$G149),"")))))</f>
        <v/>
      </c>
      <c r="R149" s="274" t="str">
        <f>IF(AND(IF($M149="",IF($E149+$F149&gt;$E149+$G149,$E149+$F149,$E149+$G149),"XXX")&lt;=IF($E149+$F149&gt;$E149+$G149,$E149+$F149,$E149+$G149),IF($M149="",IF($E149+$F149&gt;$E149+$G149,$E149+$F149,$E149+$G149),"XXX")&gt;=IF($E149+$F149&lt;$E149+$G149,$E149+$F149,$E149+$G149)),"",IF(OR($M149=Translation!$C$50,$M149=Translation!$D$50),"",IF(OR($M149=Translation!$C$51,$M149=Translation!$D$51),Translation!$K$5,IF($M149&gt;IF($E149+$F149&gt;$E149+$G149,$E149+$F149,$E149+$G149),$M149-IF($E149+$F149&gt;$E149+$G149,$E149+$F149,$E149+$G149),IF($M149&lt;IF($E149+$F149&lt;$E149+$G149,$E149+$F149,$E149+$G149),$M149-IF($E149+$F149&lt;$E149+$G149,$E149+$F149,$E149+$G149),"")))))</f>
        <v/>
      </c>
      <c r="S149" s="275"/>
      <c r="T149" s="23" t="str">
        <f t="shared" si="6"/>
        <v/>
      </c>
      <c r="U149" s="24" t="str">
        <f t="shared" si="5"/>
        <v/>
      </c>
      <c r="V149" s="261"/>
      <c r="W149" s="276"/>
      <c r="X149" s="277"/>
      <c r="Y149" s="264" t="str">
        <f>IF(AND(IF($W149="",IF($E149+$F149&gt;$E149+$G149,$E149+$F149,$E149+$G149),"XXX")&lt;=IF($E149+$F149&gt;$E149+$G149,$E149+$F149,$E149+$G149),IF($W149="",IF($E149+$F149&gt;$E149+$G149,$E149+$F149,$E149+$G149),"XXX")&gt;=IF($E149+$F149&lt;$E149+$G149,$E149+$F149,$E149+$G149)),"",IF(OR($W149=Translation!$C$50,$W149=Translation!$D$50),"",IF(OR($W149=Translation!$C$51,$W149=Translation!$D$51),Translation!$K$5,IF($W149&gt;IF($E149+$F149&gt;$E149+$G149,$E149+$F149,$E149+$G149),$W149-IF($E149+$F149&gt;$E149+$G149,$E149+$F149,$E149+$G149),IF($W149&lt;IF($E149+$F149&lt;$E149+$G149,$E149+$F149,$E149+$G149),$W149-IF($E149+$F149&lt;$E149+$G149,$E149+$F149,$E149+$G149),"")))))</f>
        <v/>
      </c>
      <c r="Z149" s="265" t="str">
        <f>IF(AND(IF($X149="",IF($E149+$F149&gt;$E149+$G149,$E149+$F149,$E149+$G149),"XXX")&lt;=IF($E149+$F149&gt;$E149+$G149,$E149+$F149,$E149+$G149),IF($X149="",IF($E149+$F149&gt;$E149+$G149,$E149+$F149,$E149+$G149),"XXX")&gt;=IF($E149+$F149&lt;$E149+$G149,$E149+$F149,$E149+$G149)),"",IF(OR($X149=Translation!$C$50,$X149=Translation!$D$50),"",IF(OR($X149=Translation!$C$51,$X149=Translation!$D$51),Translation!$K$5,IF($X149&gt;IF($E149+$F149&gt;$E149+$G149,$E149+$F149,$E149+$G149),$X149-IF($E149+$F149&gt;$E149+$G149,$E149+$F149,$E149+$G149),IF($X149&lt;IF($E149+$F149&lt;$E149+$G149,$E149+$F149,$E149+$G149),$X149-IF($E149+$F149&lt;$E149+$G149,$E149+$F149,$E149+$G149),"")))))</f>
        <v/>
      </c>
      <c r="AA149" s="278" t="str">
        <f>IF(ISBLANK(Report!AI149),"",AI149)</f>
        <v/>
      </c>
      <c r="AB149" s="25" t="str">
        <f t="shared" si="8"/>
        <v/>
      </c>
      <c r="AC149" s="26" t="str">
        <f t="shared" si="9"/>
        <v/>
      </c>
      <c r="AE149" s="45"/>
      <c r="AF149" s="177">
        <v>148</v>
      </c>
      <c r="AG149" s="177" t="str">
        <f t="shared" si="7"/>
        <v/>
      </c>
      <c r="AI149" s="16"/>
      <c r="AJ149" s="189"/>
    </row>
    <row r="150" spans="1:36" s="177" customFormat="1" ht="17.399999999999999" x14ac:dyDescent="0.3">
      <c r="A150" s="190"/>
      <c r="B150" s="196"/>
      <c r="C150" s="267"/>
      <c r="D150" s="268"/>
      <c r="E150" s="269"/>
      <c r="F150" s="269"/>
      <c r="G150" s="269"/>
      <c r="H150" s="270" t="str">
        <f>IF(AND(I150&lt;&gt;"",I150&lt;&gt;"None"),VLOOKUP(I150,Translation!$N$4:$O$111,2,FALSE),"")</f>
        <v/>
      </c>
      <c r="I150" s="270"/>
      <c r="J150" s="269"/>
      <c r="K150" s="269"/>
      <c r="L150" s="269"/>
      <c r="M150" s="271"/>
      <c r="N150" s="272"/>
      <c r="O150" s="273" t="str">
        <f>IF(AND(IF($J150="",IF($E150+$F150&gt;$E150+$G150,$E150+$F150,$E150+$G150),"XXX")&lt;=IF($E150+$F150&gt;$E150+$G150,$E150+$F150,$E150+$G150),IF($J150="",IF($E150+$F150&gt;$E150+$G150,$E150+$F150,$E150+$G150),"XXX")&gt;=IF($E150+$F150&lt;$E150+$G150,$E150+$F150,$E150+$G150)),"",IF(OR($J150=Translation!$C$50,$J150=Translation!$D$50),"",IF(OR($J150=Translation!$C$51,$J150=Translation!$D$51),Translation!$K$5,IF($J150&gt;IF($E150+$F150&gt;$E150+$G150,$E150+$F150,$E150+$G150),$J150-IF($E150+$F150&gt;$E150+$G150,$E150+$F150,$E150+$G150),IF($J150&lt;IF($E150+$F150&lt;$E150+$G150,$E150+$F150,$E150+$G150),$J150-IF($E150+$F150&lt;$E150+$G150,$E150+$F150,$E150+$G150),"")))))</f>
        <v/>
      </c>
      <c r="P150" s="274" t="str">
        <f>IF(AND(IF($K150="",IF($E150+$F150&gt;$E150+$G150,$E150+$F150,$E150+$G150),"XXX")&lt;=IF($E150+$F150&gt;$E150+$G150,$E150+$F150,$E150+$G150),IF($K150="",IF($E150+$F150&gt;$E150+$G150,$E150+$F150,$E150+$G150),"XXX")&gt;=IF($E150+$F150&lt;$E150+$G150,$E150+$F150,$E150+$G150)),"",IF(OR($K150=Translation!$C$50,$K150=Translation!$D$50),"",IF(OR($K150=Translation!$C$51,$K150=Translation!$D$51),Translation!$K$5,IF($K150&gt;IF($E150+$F150&gt;$E150+$G150,$E150+$F150,$E150+$G150),$K150-IF($E150+$F150&gt;$E150+$G150,$E150+$F150,$E150+$G150),IF($K150&lt;IF($E150+$F150&lt;$E150+$G150,$E150+$F150,$E150+$G150),$K150-IF($E150+$F150&lt;$E150+$G150,$E150+$F150,$E150+$G150),"")))))</f>
        <v/>
      </c>
      <c r="Q150" s="274" t="str">
        <f>IF(AND(IF($L150="",IF($E150+$F150&gt;$E150+$G150,$E150+$F150,$E150+$G150),"XXX")&lt;=IF($E150+$F150&gt;$E150+$G150,$E150+$F150,$E150+$G150),IF($L150="",IF($E150+$F150&gt;$E150+$G150,$E150+$F150,$E150+$G150),"XXX")&gt;=IF($E150+$F150&lt;$E150+$G150,$E150+$F150,$E150+$G150)),"",IF(OR($L150=Translation!$C$50,$L150=Translation!$D$50),"",IF(OR($L150=Translation!$C$51,$L150=Translation!$D$51),Translation!$K$5,IF($L150&gt;IF($E150+$F150&gt;$E150+$G150,$E150+$F150,$E150+$G150),$L150-IF($E150+$F150&gt;$E150+$G150,$E150+$F150,$E150+$G150),IF($L150&lt;IF($E150+$F150&lt;$E150+$G150,$E150+$F150,$E150+$G150),$L150-IF($E150+$F150&lt;$E150+$G150,$E150+$F150,$E150+$G150),"")))))</f>
        <v/>
      </c>
      <c r="R150" s="274" t="str">
        <f>IF(AND(IF($M150="",IF($E150+$F150&gt;$E150+$G150,$E150+$F150,$E150+$G150),"XXX")&lt;=IF($E150+$F150&gt;$E150+$G150,$E150+$F150,$E150+$G150),IF($M150="",IF($E150+$F150&gt;$E150+$G150,$E150+$F150,$E150+$G150),"XXX")&gt;=IF($E150+$F150&lt;$E150+$G150,$E150+$F150,$E150+$G150)),"",IF(OR($M150=Translation!$C$50,$M150=Translation!$D$50),"",IF(OR($M150=Translation!$C$51,$M150=Translation!$D$51),Translation!$K$5,IF($M150&gt;IF($E150+$F150&gt;$E150+$G150,$E150+$F150,$E150+$G150),$M150-IF($E150+$F150&gt;$E150+$G150,$E150+$F150,$E150+$G150),IF($M150&lt;IF($E150+$F150&lt;$E150+$G150,$E150+$F150,$E150+$G150),$M150-IF($E150+$F150&lt;$E150+$G150,$E150+$F150,$E150+$G150),"")))))</f>
        <v/>
      </c>
      <c r="S150" s="275"/>
      <c r="T150" s="23" t="str">
        <f t="shared" si="6"/>
        <v/>
      </c>
      <c r="U150" s="24" t="str">
        <f t="shared" si="5"/>
        <v/>
      </c>
      <c r="V150" s="261"/>
      <c r="W150" s="276"/>
      <c r="X150" s="277"/>
      <c r="Y150" s="264" t="str">
        <f>IF(AND(IF($W150="",IF($E150+$F150&gt;$E150+$G150,$E150+$F150,$E150+$G150),"XXX")&lt;=IF($E150+$F150&gt;$E150+$G150,$E150+$F150,$E150+$G150),IF($W150="",IF($E150+$F150&gt;$E150+$G150,$E150+$F150,$E150+$G150),"XXX")&gt;=IF($E150+$F150&lt;$E150+$G150,$E150+$F150,$E150+$G150)),"",IF(OR($W150=Translation!$C$50,$W150=Translation!$D$50),"",IF(OR($W150=Translation!$C$51,$W150=Translation!$D$51),Translation!$K$5,IF($W150&gt;IF($E150+$F150&gt;$E150+$G150,$E150+$F150,$E150+$G150),$W150-IF($E150+$F150&gt;$E150+$G150,$E150+$F150,$E150+$G150),IF($W150&lt;IF($E150+$F150&lt;$E150+$G150,$E150+$F150,$E150+$G150),$W150-IF($E150+$F150&lt;$E150+$G150,$E150+$F150,$E150+$G150),"")))))</f>
        <v/>
      </c>
      <c r="Z150" s="265" t="str">
        <f>IF(AND(IF($X150="",IF($E150+$F150&gt;$E150+$G150,$E150+$F150,$E150+$G150),"XXX")&lt;=IF($E150+$F150&gt;$E150+$G150,$E150+$F150,$E150+$G150),IF($X150="",IF($E150+$F150&gt;$E150+$G150,$E150+$F150,$E150+$G150),"XXX")&gt;=IF($E150+$F150&lt;$E150+$G150,$E150+$F150,$E150+$G150)),"",IF(OR($X150=Translation!$C$50,$X150=Translation!$D$50),"",IF(OR($X150=Translation!$C$51,$X150=Translation!$D$51),Translation!$K$5,IF($X150&gt;IF($E150+$F150&gt;$E150+$G150,$E150+$F150,$E150+$G150),$X150-IF($E150+$F150&gt;$E150+$G150,$E150+$F150,$E150+$G150),IF($X150&lt;IF($E150+$F150&lt;$E150+$G150,$E150+$F150,$E150+$G150),$X150-IF($E150+$F150&lt;$E150+$G150,$E150+$F150,$E150+$G150),"")))))</f>
        <v/>
      </c>
      <c r="AA150" s="278" t="str">
        <f>IF(ISBLANK(Report!AI150),"",AI150)</f>
        <v/>
      </c>
      <c r="AB150" s="25" t="str">
        <f t="shared" si="8"/>
        <v/>
      </c>
      <c r="AC150" s="26" t="str">
        <f t="shared" si="9"/>
        <v/>
      </c>
      <c r="AE150" s="45"/>
      <c r="AF150" s="15">
        <v>149</v>
      </c>
      <c r="AG150" s="177" t="str">
        <f t="shared" si="7"/>
        <v/>
      </c>
      <c r="AI150" s="16"/>
      <c r="AJ150" s="189"/>
    </row>
    <row r="151" spans="1:36" s="177" customFormat="1" ht="17.399999999999999" x14ac:dyDescent="0.3">
      <c r="A151" s="190"/>
      <c r="B151" s="196"/>
      <c r="C151" s="267"/>
      <c r="D151" s="268"/>
      <c r="E151" s="269"/>
      <c r="F151" s="269"/>
      <c r="G151" s="269"/>
      <c r="H151" s="270" t="str">
        <f>IF(AND(I151&lt;&gt;"",I151&lt;&gt;"None"),VLOOKUP(I151,Translation!$N$4:$O$111,2,FALSE),"")</f>
        <v/>
      </c>
      <c r="I151" s="270"/>
      <c r="J151" s="269"/>
      <c r="K151" s="269"/>
      <c r="L151" s="269"/>
      <c r="M151" s="271"/>
      <c r="N151" s="272"/>
      <c r="O151" s="273" t="str">
        <f>IF(AND(IF($J151="",IF($E151+$F151&gt;$E151+$G151,$E151+$F151,$E151+$G151),"XXX")&lt;=IF($E151+$F151&gt;$E151+$G151,$E151+$F151,$E151+$G151),IF($J151="",IF($E151+$F151&gt;$E151+$G151,$E151+$F151,$E151+$G151),"XXX")&gt;=IF($E151+$F151&lt;$E151+$G151,$E151+$F151,$E151+$G151)),"",IF(OR($J151=Translation!$C$50,$J151=Translation!$D$50),"",IF(OR($J151=Translation!$C$51,$J151=Translation!$D$51),Translation!$K$5,IF($J151&gt;IF($E151+$F151&gt;$E151+$G151,$E151+$F151,$E151+$G151),$J151-IF($E151+$F151&gt;$E151+$G151,$E151+$F151,$E151+$G151),IF($J151&lt;IF($E151+$F151&lt;$E151+$G151,$E151+$F151,$E151+$G151),$J151-IF($E151+$F151&lt;$E151+$G151,$E151+$F151,$E151+$G151),"")))))</f>
        <v/>
      </c>
      <c r="P151" s="274" t="str">
        <f>IF(AND(IF($K151="",IF($E151+$F151&gt;$E151+$G151,$E151+$F151,$E151+$G151),"XXX")&lt;=IF($E151+$F151&gt;$E151+$G151,$E151+$F151,$E151+$G151),IF($K151="",IF($E151+$F151&gt;$E151+$G151,$E151+$F151,$E151+$G151),"XXX")&gt;=IF($E151+$F151&lt;$E151+$G151,$E151+$F151,$E151+$G151)),"",IF(OR($K151=Translation!$C$50,$K151=Translation!$D$50),"",IF(OR($K151=Translation!$C$51,$K151=Translation!$D$51),Translation!$K$5,IF($K151&gt;IF($E151+$F151&gt;$E151+$G151,$E151+$F151,$E151+$G151),$K151-IF($E151+$F151&gt;$E151+$G151,$E151+$F151,$E151+$G151),IF($K151&lt;IF($E151+$F151&lt;$E151+$G151,$E151+$F151,$E151+$G151),$K151-IF($E151+$F151&lt;$E151+$G151,$E151+$F151,$E151+$G151),"")))))</f>
        <v/>
      </c>
      <c r="Q151" s="274" t="str">
        <f>IF(AND(IF($L151="",IF($E151+$F151&gt;$E151+$G151,$E151+$F151,$E151+$G151),"XXX")&lt;=IF($E151+$F151&gt;$E151+$G151,$E151+$F151,$E151+$G151),IF($L151="",IF($E151+$F151&gt;$E151+$G151,$E151+$F151,$E151+$G151),"XXX")&gt;=IF($E151+$F151&lt;$E151+$G151,$E151+$F151,$E151+$G151)),"",IF(OR($L151=Translation!$C$50,$L151=Translation!$D$50),"",IF(OR($L151=Translation!$C$51,$L151=Translation!$D$51),Translation!$K$5,IF($L151&gt;IF($E151+$F151&gt;$E151+$G151,$E151+$F151,$E151+$G151),$L151-IF($E151+$F151&gt;$E151+$G151,$E151+$F151,$E151+$G151),IF($L151&lt;IF($E151+$F151&lt;$E151+$G151,$E151+$F151,$E151+$G151),$L151-IF($E151+$F151&lt;$E151+$G151,$E151+$F151,$E151+$G151),"")))))</f>
        <v/>
      </c>
      <c r="R151" s="274" t="str">
        <f>IF(AND(IF($M151="",IF($E151+$F151&gt;$E151+$G151,$E151+$F151,$E151+$G151),"XXX")&lt;=IF($E151+$F151&gt;$E151+$G151,$E151+$F151,$E151+$G151),IF($M151="",IF($E151+$F151&gt;$E151+$G151,$E151+$F151,$E151+$G151),"XXX")&gt;=IF($E151+$F151&lt;$E151+$G151,$E151+$F151,$E151+$G151)),"",IF(OR($M151=Translation!$C$50,$M151=Translation!$D$50),"",IF(OR($M151=Translation!$C$51,$M151=Translation!$D$51),Translation!$K$5,IF($M151&gt;IF($E151+$F151&gt;$E151+$G151,$E151+$F151,$E151+$G151),$M151-IF($E151+$F151&gt;$E151+$G151,$E151+$F151,$E151+$G151),IF($M151&lt;IF($E151+$F151&lt;$E151+$G151,$E151+$F151,$E151+$G151),$M151-IF($E151+$F151&lt;$E151+$G151,$E151+$F151,$E151+$G151),"")))))</f>
        <v/>
      </c>
      <c r="S151" s="275"/>
      <c r="T151" s="23" t="str">
        <f t="shared" si="6"/>
        <v/>
      </c>
      <c r="U151" s="24" t="str">
        <f t="shared" si="5"/>
        <v/>
      </c>
      <c r="V151" s="261"/>
      <c r="W151" s="276"/>
      <c r="X151" s="277"/>
      <c r="Y151" s="264" t="str">
        <f>IF(AND(IF($W151="",IF($E151+$F151&gt;$E151+$G151,$E151+$F151,$E151+$G151),"XXX")&lt;=IF($E151+$F151&gt;$E151+$G151,$E151+$F151,$E151+$G151),IF($W151="",IF($E151+$F151&gt;$E151+$G151,$E151+$F151,$E151+$G151),"XXX")&gt;=IF($E151+$F151&lt;$E151+$G151,$E151+$F151,$E151+$G151)),"",IF(OR($W151=Translation!$C$50,$W151=Translation!$D$50),"",IF(OR($W151=Translation!$C$51,$W151=Translation!$D$51),Translation!$K$5,IF($W151&gt;IF($E151+$F151&gt;$E151+$G151,$E151+$F151,$E151+$G151),$W151-IF($E151+$F151&gt;$E151+$G151,$E151+$F151,$E151+$G151),IF($W151&lt;IF($E151+$F151&lt;$E151+$G151,$E151+$F151,$E151+$G151),$W151-IF($E151+$F151&lt;$E151+$G151,$E151+$F151,$E151+$G151),"")))))</f>
        <v/>
      </c>
      <c r="Z151" s="265" t="str">
        <f>IF(AND(IF($X151="",IF($E151+$F151&gt;$E151+$G151,$E151+$F151,$E151+$G151),"XXX")&lt;=IF($E151+$F151&gt;$E151+$G151,$E151+$F151,$E151+$G151),IF($X151="",IF($E151+$F151&gt;$E151+$G151,$E151+$F151,$E151+$G151),"XXX")&gt;=IF($E151+$F151&lt;$E151+$G151,$E151+$F151,$E151+$G151)),"",IF(OR($X151=Translation!$C$50,$X151=Translation!$D$50),"",IF(OR($X151=Translation!$C$51,$X151=Translation!$D$51),Translation!$K$5,IF($X151&gt;IF($E151+$F151&gt;$E151+$G151,$E151+$F151,$E151+$G151),$X151-IF($E151+$F151&gt;$E151+$G151,$E151+$F151,$E151+$G151),IF($X151&lt;IF($E151+$F151&lt;$E151+$G151,$E151+$F151,$E151+$G151),$X151-IF($E151+$F151&lt;$E151+$G151,$E151+$F151,$E151+$G151),"")))))</f>
        <v/>
      </c>
      <c r="AA151" s="278" t="str">
        <f>IF(ISBLANK(Report!AI151),"",AI151)</f>
        <v/>
      </c>
      <c r="AB151" s="25" t="str">
        <f t="shared" si="8"/>
        <v/>
      </c>
      <c r="AC151" s="26" t="str">
        <f t="shared" si="9"/>
        <v/>
      </c>
      <c r="AE151" s="45"/>
      <c r="AF151" s="177">
        <v>150</v>
      </c>
      <c r="AG151" s="177" t="str">
        <f t="shared" si="7"/>
        <v/>
      </c>
      <c r="AI151" s="16"/>
      <c r="AJ151" s="189"/>
    </row>
    <row r="152" spans="1:36" s="177" customFormat="1" ht="17.399999999999999" x14ac:dyDescent="0.3">
      <c r="A152" s="190"/>
      <c r="B152" s="196"/>
      <c r="C152" s="267"/>
      <c r="D152" s="268"/>
      <c r="E152" s="269"/>
      <c r="F152" s="269"/>
      <c r="G152" s="269"/>
      <c r="H152" s="270" t="str">
        <f>IF(AND(I152&lt;&gt;"",I152&lt;&gt;"None"),VLOOKUP(I152,Translation!$N$4:$O$111,2,FALSE),"")</f>
        <v/>
      </c>
      <c r="I152" s="270"/>
      <c r="J152" s="269"/>
      <c r="K152" s="269"/>
      <c r="L152" s="269"/>
      <c r="M152" s="271"/>
      <c r="N152" s="272"/>
      <c r="O152" s="273" t="str">
        <f>IF(AND(IF($J152="",IF($E152+$F152&gt;$E152+$G152,$E152+$F152,$E152+$G152),"XXX")&lt;=IF($E152+$F152&gt;$E152+$G152,$E152+$F152,$E152+$G152),IF($J152="",IF($E152+$F152&gt;$E152+$G152,$E152+$F152,$E152+$G152),"XXX")&gt;=IF($E152+$F152&lt;$E152+$G152,$E152+$F152,$E152+$G152)),"",IF(OR($J152=Translation!$C$50,$J152=Translation!$D$50),"",IF(OR($J152=Translation!$C$51,$J152=Translation!$D$51),Translation!$K$5,IF($J152&gt;IF($E152+$F152&gt;$E152+$G152,$E152+$F152,$E152+$G152),$J152-IF($E152+$F152&gt;$E152+$G152,$E152+$F152,$E152+$G152),IF($J152&lt;IF($E152+$F152&lt;$E152+$G152,$E152+$F152,$E152+$G152),$J152-IF($E152+$F152&lt;$E152+$G152,$E152+$F152,$E152+$G152),"")))))</f>
        <v/>
      </c>
      <c r="P152" s="274" t="str">
        <f>IF(AND(IF($K152="",IF($E152+$F152&gt;$E152+$G152,$E152+$F152,$E152+$G152),"XXX")&lt;=IF($E152+$F152&gt;$E152+$G152,$E152+$F152,$E152+$G152),IF($K152="",IF($E152+$F152&gt;$E152+$G152,$E152+$F152,$E152+$G152),"XXX")&gt;=IF($E152+$F152&lt;$E152+$G152,$E152+$F152,$E152+$G152)),"",IF(OR($K152=Translation!$C$50,$K152=Translation!$D$50),"",IF(OR($K152=Translation!$C$51,$K152=Translation!$D$51),Translation!$K$5,IF($K152&gt;IF($E152+$F152&gt;$E152+$G152,$E152+$F152,$E152+$G152),$K152-IF($E152+$F152&gt;$E152+$G152,$E152+$F152,$E152+$G152),IF($K152&lt;IF($E152+$F152&lt;$E152+$G152,$E152+$F152,$E152+$G152),$K152-IF($E152+$F152&lt;$E152+$G152,$E152+$F152,$E152+$G152),"")))))</f>
        <v/>
      </c>
      <c r="Q152" s="274" t="str">
        <f>IF(AND(IF($L152="",IF($E152+$F152&gt;$E152+$G152,$E152+$F152,$E152+$G152),"XXX")&lt;=IF($E152+$F152&gt;$E152+$G152,$E152+$F152,$E152+$G152),IF($L152="",IF($E152+$F152&gt;$E152+$G152,$E152+$F152,$E152+$G152),"XXX")&gt;=IF($E152+$F152&lt;$E152+$G152,$E152+$F152,$E152+$G152)),"",IF(OR($L152=Translation!$C$50,$L152=Translation!$D$50),"",IF(OR($L152=Translation!$C$51,$L152=Translation!$D$51),Translation!$K$5,IF($L152&gt;IF($E152+$F152&gt;$E152+$G152,$E152+$F152,$E152+$G152),$L152-IF($E152+$F152&gt;$E152+$G152,$E152+$F152,$E152+$G152),IF($L152&lt;IF($E152+$F152&lt;$E152+$G152,$E152+$F152,$E152+$G152),$L152-IF($E152+$F152&lt;$E152+$G152,$E152+$F152,$E152+$G152),"")))))</f>
        <v/>
      </c>
      <c r="R152" s="274" t="str">
        <f>IF(AND(IF($M152="",IF($E152+$F152&gt;$E152+$G152,$E152+$F152,$E152+$G152),"XXX")&lt;=IF($E152+$F152&gt;$E152+$G152,$E152+$F152,$E152+$G152),IF($M152="",IF($E152+$F152&gt;$E152+$G152,$E152+$F152,$E152+$G152),"XXX")&gt;=IF($E152+$F152&lt;$E152+$G152,$E152+$F152,$E152+$G152)),"",IF(OR($M152=Translation!$C$50,$M152=Translation!$D$50),"",IF(OR($M152=Translation!$C$51,$M152=Translation!$D$51),Translation!$K$5,IF($M152&gt;IF($E152+$F152&gt;$E152+$G152,$E152+$F152,$E152+$G152),$M152-IF($E152+$F152&gt;$E152+$G152,$E152+$F152,$E152+$G152),IF($M152&lt;IF($E152+$F152&lt;$E152+$G152,$E152+$F152,$E152+$G152),$M152-IF($E152+$F152&lt;$E152+$G152,$E152+$F152,$E152+$G152),"")))))</f>
        <v/>
      </c>
      <c r="S152" s="275"/>
      <c r="T152" s="23" t="str">
        <f t="shared" si="6"/>
        <v/>
      </c>
      <c r="U152" s="24" t="str">
        <f t="shared" si="5"/>
        <v/>
      </c>
      <c r="V152" s="261"/>
      <c r="W152" s="276"/>
      <c r="X152" s="277"/>
      <c r="Y152" s="264" t="str">
        <f>IF(AND(IF($W152="",IF($E152+$F152&gt;$E152+$G152,$E152+$F152,$E152+$G152),"XXX")&lt;=IF($E152+$F152&gt;$E152+$G152,$E152+$F152,$E152+$G152),IF($W152="",IF($E152+$F152&gt;$E152+$G152,$E152+$F152,$E152+$G152),"XXX")&gt;=IF($E152+$F152&lt;$E152+$G152,$E152+$F152,$E152+$G152)),"",IF(OR($W152=Translation!$C$50,$W152=Translation!$D$50),"",IF(OR($W152=Translation!$C$51,$W152=Translation!$D$51),Translation!$K$5,IF($W152&gt;IF($E152+$F152&gt;$E152+$G152,$E152+$F152,$E152+$G152),$W152-IF($E152+$F152&gt;$E152+$G152,$E152+$F152,$E152+$G152),IF($W152&lt;IF($E152+$F152&lt;$E152+$G152,$E152+$F152,$E152+$G152),$W152-IF($E152+$F152&lt;$E152+$G152,$E152+$F152,$E152+$G152),"")))))</f>
        <v/>
      </c>
      <c r="Z152" s="265" t="str">
        <f>IF(AND(IF($X152="",IF($E152+$F152&gt;$E152+$G152,$E152+$F152,$E152+$G152),"XXX")&lt;=IF($E152+$F152&gt;$E152+$G152,$E152+$F152,$E152+$G152),IF($X152="",IF($E152+$F152&gt;$E152+$G152,$E152+$F152,$E152+$G152),"XXX")&gt;=IF($E152+$F152&lt;$E152+$G152,$E152+$F152,$E152+$G152)),"",IF(OR($X152=Translation!$C$50,$X152=Translation!$D$50),"",IF(OR($X152=Translation!$C$51,$X152=Translation!$D$51),Translation!$K$5,IF($X152&gt;IF($E152+$F152&gt;$E152+$G152,$E152+$F152,$E152+$G152),$X152-IF($E152+$F152&gt;$E152+$G152,$E152+$F152,$E152+$G152),IF($X152&lt;IF($E152+$F152&lt;$E152+$G152,$E152+$F152,$E152+$G152),$X152-IF($E152+$F152&lt;$E152+$G152,$E152+$F152,$E152+$G152),"")))))</f>
        <v/>
      </c>
      <c r="AA152" s="278" t="str">
        <f>IF(ISBLANK(Report!AI152),"",AI152)</f>
        <v/>
      </c>
      <c r="AB152" s="25" t="str">
        <f t="shared" si="8"/>
        <v/>
      </c>
      <c r="AC152" s="26" t="str">
        <f t="shared" si="9"/>
        <v/>
      </c>
      <c r="AE152" s="45"/>
      <c r="AF152" s="15">
        <v>151</v>
      </c>
      <c r="AG152" s="177" t="str">
        <f t="shared" si="7"/>
        <v/>
      </c>
      <c r="AI152" s="16"/>
      <c r="AJ152" s="189"/>
    </row>
    <row r="153" spans="1:36" s="177" customFormat="1" ht="17.399999999999999" x14ac:dyDescent="0.3">
      <c r="A153" s="190"/>
      <c r="B153" s="196"/>
      <c r="C153" s="267"/>
      <c r="D153" s="268"/>
      <c r="E153" s="269"/>
      <c r="F153" s="269"/>
      <c r="G153" s="269"/>
      <c r="H153" s="270" t="str">
        <f>IF(AND(I153&lt;&gt;"",I153&lt;&gt;"None"),VLOOKUP(I153,Translation!$N$4:$O$111,2,FALSE),"")</f>
        <v/>
      </c>
      <c r="I153" s="270"/>
      <c r="J153" s="269"/>
      <c r="K153" s="269"/>
      <c r="L153" s="269"/>
      <c r="M153" s="271"/>
      <c r="N153" s="272"/>
      <c r="O153" s="273" t="str">
        <f>IF(AND(IF($J153="",IF($E153+$F153&gt;$E153+$G153,$E153+$F153,$E153+$G153),"XXX")&lt;=IF($E153+$F153&gt;$E153+$G153,$E153+$F153,$E153+$G153),IF($J153="",IF($E153+$F153&gt;$E153+$G153,$E153+$F153,$E153+$G153),"XXX")&gt;=IF($E153+$F153&lt;$E153+$G153,$E153+$F153,$E153+$G153)),"",IF(OR($J153=Translation!$C$50,$J153=Translation!$D$50),"",IF(OR($J153=Translation!$C$51,$J153=Translation!$D$51),Translation!$K$5,IF($J153&gt;IF($E153+$F153&gt;$E153+$G153,$E153+$F153,$E153+$G153),$J153-IF($E153+$F153&gt;$E153+$G153,$E153+$F153,$E153+$G153),IF($J153&lt;IF($E153+$F153&lt;$E153+$G153,$E153+$F153,$E153+$G153),$J153-IF($E153+$F153&lt;$E153+$G153,$E153+$F153,$E153+$G153),"")))))</f>
        <v/>
      </c>
      <c r="P153" s="274" t="str">
        <f>IF(AND(IF($K153="",IF($E153+$F153&gt;$E153+$G153,$E153+$F153,$E153+$G153),"XXX")&lt;=IF($E153+$F153&gt;$E153+$G153,$E153+$F153,$E153+$G153),IF($K153="",IF($E153+$F153&gt;$E153+$G153,$E153+$F153,$E153+$G153),"XXX")&gt;=IF($E153+$F153&lt;$E153+$G153,$E153+$F153,$E153+$G153)),"",IF(OR($K153=Translation!$C$50,$K153=Translation!$D$50),"",IF(OR($K153=Translation!$C$51,$K153=Translation!$D$51),Translation!$K$5,IF($K153&gt;IF($E153+$F153&gt;$E153+$G153,$E153+$F153,$E153+$G153),$K153-IF($E153+$F153&gt;$E153+$G153,$E153+$F153,$E153+$G153),IF($K153&lt;IF($E153+$F153&lt;$E153+$G153,$E153+$F153,$E153+$G153),$K153-IF($E153+$F153&lt;$E153+$G153,$E153+$F153,$E153+$G153),"")))))</f>
        <v/>
      </c>
      <c r="Q153" s="274" t="str">
        <f>IF(AND(IF($L153="",IF($E153+$F153&gt;$E153+$G153,$E153+$F153,$E153+$G153),"XXX")&lt;=IF($E153+$F153&gt;$E153+$G153,$E153+$F153,$E153+$G153),IF($L153="",IF($E153+$F153&gt;$E153+$G153,$E153+$F153,$E153+$G153),"XXX")&gt;=IF($E153+$F153&lt;$E153+$G153,$E153+$F153,$E153+$G153)),"",IF(OR($L153=Translation!$C$50,$L153=Translation!$D$50),"",IF(OR($L153=Translation!$C$51,$L153=Translation!$D$51),Translation!$K$5,IF($L153&gt;IF($E153+$F153&gt;$E153+$G153,$E153+$F153,$E153+$G153),$L153-IF($E153+$F153&gt;$E153+$G153,$E153+$F153,$E153+$G153),IF($L153&lt;IF($E153+$F153&lt;$E153+$G153,$E153+$F153,$E153+$G153),$L153-IF($E153+$F153&lt;$E153+$G153,$E153+$F153,$E153+$G153),"")))))</f>
        <v/>
      </c>
      <c r="R153" s="274" t="str">
        <f>IF(AND(IF($M153="",IF($E153+$F153&gt;$E153+$G153,$E153+$F153,$E153+$G153),"XXX")&lt;=IF($E153+$F153&gt;$E153+$G153,$E153+$F153,$E153+$G153),IF($M153="",IF($E153+$F153&gt;$E153+$G153,$E153+$F153,$E153+$G153),"XXX")&gt;=IF($E153+$F153&lt;$E153+$G153,$E153+$F153,$E153+$G153)),"",IF(OR($M153=Translation!$C$50,$M153=Translation!$D$50),"",IF(OR($M153=Translation!$C$51,$M153=Translation!$D$51),Translation!$K$5,IF($M153&gt;IF($E153+$F153&gt;$E153+$G153,$E153+$F153,$E153+$G153),$M153-IF($E153+$F153&gt;$E153+$G153,$E153+$F153,$E153+$G153),IF($M153&lt;IF($E153+$F153&lt;$E153+$G153,$E153+$F153,$E153+$G153),$M153-IF($E153+$F153&lt;$E153+$G153,$E153+$F153,$E153+$G153),"")))))</f>
        <v/>
      </c>
      <c r="S153" s="275"/>
      <c r="T153" s="23" t="str">
        <f t="shared" si="6"/>
        <v/>
      </c>
      <c r="U153" s="24" t="str">
        <f t="shared" si="5"/>
        <v/>
      </c>
      <c r="V153" s="261"/>
      <c r="W153" s="276"/>
      <c r="X153" s="277"/>
      <c r="Y153" s="264" t="str">
        <f>IF(AND(IF($W153="",IF($E153+$F153&gt;$E153+$G153,$E153+$F153,$E153+$G153),"XXX")&lt;=IF($E153+$F153&gt;$E153+$G153,$E153+$F153,$E153+$G153),IF($W153="",IF($E153+$F153&gt;$E153+$G153,$E153+$F153,$E153+$G153),"XXX")&gt;=IF($E153+$F153&lt;$E153+$G153,$E153+$F153,$E153+$G153)),"",IF(OR($W153=Translation!$C$50,$W153=Translation!$D$50),"",IF(OR($W153=Translation!$C$51,$W153=Translation!$D$51),Translation!$K$5,IF($W153&gt;IF($E153+$F153&gt;$E153+$G153,$E153+$F153,$E153+$G153),$W153-IF($E153+$F153&gt;$E153+$G153,$E153+$F153,$E153+$G153),IF($W153&lt;IF($E153+$F153&lt;$E153+$G153,$E153+$F153,$E153+$G153),$W153-IF($E153+$F153&lt;$E153+$G153,$E153+$F153,$E153+$G153),"")))))</f>
        <v/>
      </c>
      <c r="Z153" s="265" t="str">
        <f>IF(AND(IF($X153="",IF($E153+$F153&gt;$E153+$G153,$E153+$F153,$E153+$G153),"XXX")&lt;=IF($E153+$F153&gt;$E153+$G153,$E153+$F153,$E153+$G153),IF($X153="",IF($E153+$F153&gt;$E153+$G153,$E153+$F153,$E153+$G153),"XXX")&gt;=IF($E153+$F153&lt;$E153+$G153,$E153+$F153,$E153+$G153)),"",IF(OR($X153=Translation!$C$50,$X153=Translation!$D$50),"",IF(OR($X153=Translation!$C$51,$X153=Translation!$D$51),Translation!$K$5,IF($X153&gt;IF($E153+$F153&gt;$E153+$G153,$E153+$F153,$E153+$G153),$X153-IF($E153+$F153&gt;$E153+$G153,$E153+$F153,$E153+$G153),IF($X153&lt;IF($E153+$F153&lt;$E153+$G153,$E153+$F153,$E153+$G153),$X153-IF($E153+$F153&lt;$E153+$G153,$E153+$F153,$E153+$G153),"")))))</f>
        <v/>
      </c>
      <c r="AA153" s="278" t="str">
        <f>IF(ISBLANK(Report!AI153),"",AI153)</f>
        <v/>
      </c>
      <c r="AB153" s="25" t="str">
        <f t="shared" si="8"/>
        <v/>
      </c>
      <c r="AC153" s="26" t="str">
        <f t="shared" si="9"/>
        <v/>
      </c>
      <c r="AE153" s="45"/>
      <c r="AF153" s="177">
        <v>152</v>
      </c>
      <c r="AG153" s="177" t="str">
        <f t="shared" si="7"/>
        <v/>
      </c>
      <c r="AI153" s="16"/>
      <c r="AJ153" s="189"/>
    </row>
    <row r="154" spans="1:36" s="177" customFormat="1" ht="17.399999999999999" x14ac:dyDescent="0.3">
      <c r="A154" s="190"/>
      <c r="B154" s="196"/>
      <c r="C154" s="267"/>
      <c r="D154" s="268"/>
      <c r="E154" s="269"/>
      <c r="F154" s="269"/>
      <c r="G154" s="269"/>
      <c r="H154" s="270" t="str">
        <f>IF(AND(I154&lt;&gt;"",I154&lt;&gt;"None"),VLOOKUP(I154,Translation!$N$4:$O$111,2,FALSE),"")</f>
        <v/>
      </c>
      <c r="I154" s="270"/>
      <c r="J154" s="269"/>
      <c r="K154" s="269"/>
      <c r="L154" s="269"/>
      <c r="M154" s="271"/>
      <c r="N154" s="272"/>
      <c r="O154" s="273" t="str">
        <f>IF(AND(IF($J154="",IF($E154+$F154&gt;$E154+$G154,$E154+$F154,$E154+$G154),"XXX")&lt;=IF($E154+$F154&gt;$E154+$G154,$E154+$F154,$E154+$G154),IF($J154="",IF($E154+$F154&gt;$E154+$G154,$E154+$F154,$E154+$G154),"XXX")&gt;=IF($E154+$F154&lt;$E154+$G154,$E154+$F154,$E154+$G154)),"",IF(OR($J154=Translation!$C$50,$J154=Translation!$D$50),"",IF(OR($J154=Translation!$C$51,$J154=Translation!$D$51),Translation!$K$5,IF($J154&gt;IF($E154+$F154&gt;$E154+$G154,$E154+$F154,$E154+$G154),$J154-IF($E154+$F154&gt;$E154+$G154,$E154+$F154,$E154+$G154),IF($J154&lt;IF($E154+$F154&lt;$E154+$G154,$E154+$F154,$E154+$G154),$J154-IF($E154+$F154&lt;$E154+$G154,$E154+$F154,$E154+$G154),"")))))</f>
        <v/>
      </c>
      <c r="P154" s="274" t="str">
        <f>IF(AND(IF($K154="",IF($E154+$F154&gt;$E154+$G154,$E154+$F154,$E154+$G154),"XXX")&lt;=IF($E154+$F154&gt;$E154+$G154,$E154+$F154,$E154+$G154),IF($K154="",IF($E154+$F154&gt;$E154+$G154,$E154+$F154,$E154+$G154),"XXX")&gt;=IF($E154+$F154&lt;$E154+$G154,$E154+$F154,$E154+$G154)),"",IF(OR($K154=Translation!$C$50,$K154=Translation!$D$50),"",IF(OR($K154=Translation!$C$51,$K154=Translation!$D$51),Translation!$K$5,IF($K154&gt;IF($E154+$F154&gt;$E154+$G154,$E154+$F154,$E154+$G154),$K154-IF($E154+$F154&gt;$E154+$G154,$E154+$F154,$E154+$G154),IF($K154&lt;IF($E154+$F154&lt;$E154+$G154,$E154+$F154,$E154+$G154),$K154-IF($E154+$F154&lt;$E154+$G154,$E154+$F154,$E154+$G154),"")))))</f>
        <v/>
      </c>
      <c r="Q154" s="274" t="str">
        <f>IF(AND(IF($L154="",IF($E154+$F154&gt;$E154+$G154,$E154+$F154,$E154+$G154),"XXX")&lt;=IF($E154+$F154&gt;$E154+$G154,$E154+$F154,$E154+$G154),IF($L154="",IF($E154+$F154&gt;$E154+$G154,$E154+$F154,$E154+$G154),"XXX")&gt;=IF($E154+$F154&lt;$E154+$G154,$E154+$F154,$E154+$G154)),"",IF(OR($L154=Translation!$C$50,$L154=Translation!$D$50),"",IF(OR($L154=Translation!$C$51,$L154=Translation!$D$51),Translation!$K$5,IF($L154&gt;IF($E154+$F154&gt;$E154+$G154,$E154+$F154,$E154+$G154),$L154-IF($E154+$F154&gt;$E154+$G154,$E154+$F154,$E154+$G154),IF($L154&lt;IF($E154+$F154&lt;$E154+$G154,$E154+$F154,$E154+$G154),$L154-IF($E154+$F154&lt;$E154+$G154,$E154+$F154,$E154+$G154),"")))))</f>
        <v/>
      </c>
      <c r="R154" s="274" t="str">
        <f>IF(AND(IF($M154="",IF($E154+$F154&gt;$E154+$G154,$E154+$F154,$E154+$G154),"XXX")&lt;=IF($E154+$F154&gt;$E154+$G154,$E154+$F154,$E154+$G154),IF($M154="",IF($E154+$F154&gt;$E154+$G154,$E154+$F154,$E154+$G154),"XXX")&gt;=IF($E154+$F154&lt;$E154+$G154,$E154+$F154,$E154+$G154)),"",IF(OR($M154=Translation!$C$50,$M154=Translation!$D$50),"",IF(OR($M154=Translation!$C$51,$M154=Translation!$D$51),Translation!$K$5,IF($M154&gt;IF($E154+$F154&gt;$E154+$G154,$E154+$F154,$E154+$G154),$M154-IF($E154+$F154&gt;$E154+$G154,$E154+$F154,$E154+$G154),IF($M154&lt;IF($E154+$F154&lt;$E154+$G154,$E154+$F154,$E154+$G154),$M154-IF($E154+$F154&lt;$E154+$G154,$E154+$F154,$E154+$G154),"")))))</f>
        <v/>
      </c>
      <c r="S154" s="275"/>
      <c r="T154" s="23" t="str">
        <f t="shared" si="6"/>
        <v/>
      </c>
      <c r="U154" s="24" t="str">
        <f t="shared" si="5"/>
        <v/>
      </c>
      <c r="V154" s="261"/>
      <c r="W154" s="276"/>
      <c r="X154" s="277"/>
      <c r="Y154" s="264" t="str">
        <f>IF(AND(IF($W154="",IF($E154+$F154&gt;$E154+$G154,$E154+$F154,$E154+$G154),"XXX")&lt;=IF($E154+$F154&gt;$E154+$G154,$E154+$F154,$E154+$G154),IF($W154="",IF($E154+$F154&gt;$E154+$G154,$E154+$F154,$E154+$G154),"XXX")&gt;=IF($E154+$F154&lt;$E154+$G154,$E154+$F154,$E154+$G154)),"",IF(OR($W154=Translation!$C$50,$W154=Translation!$D$50),"",IF(OR($W154=Translation!$C$51,$W154=Translation!$D$51),Translation!$K$5,IF($W154&gt;IF($E154+$F154&gt;$E154+$G154,$E154+$F154,$E154+$G154),$W154-IF($E154+$F154&gt;$E154+$G154,$E154+$F154,$E154+$G154),IF($W154&lt;IF($E154+$F154&lt;$E154+$G154,$E154+$F154,$E154+$G154),$W154-IF($E154+$F154&lt;$E154+$G154,$E154+$F154,$E154+$G154),"")))))</f>
        <v/>
      </c>
      <c r="Z154" s="265" t="str">
        <f>IF(AND(IF($X154="",IF($E154+$F154&gt;$E154+$G154,$E154+$F154,$E154+$G154),"XXX")&lt;=IF($E154+$F154&gt;$E154+$G154,$E154+$F154,$E154+$G154),IF($X154="",IF($E154+$F154&gt;$E154+$G154,$E154+$F154,$E154+$G154),"XXX")&gt;=IF($E154+$F154&lt;$E154+$G154,$E154+$F154,$E154+$G154)),"",IF(OR($X154=Translation!$C$50,$X154=Translation!$D$50),"",IF(OR($X154=Translation!$C$51,$X154=Translation!$D$51),Translation!$K$5,IF($X154&gt;IF($E154+$F154&gt;$E154+$G154,$E154+$F154,$E154+$G154),$X154-IF($E154+$F154&gt;$E154+$G154,$E154+$F154,$E154+$G154),IF($X154&lt;IF($E154+$F154&lt;$E154+$G154,$E154+$F154,$E154+$G154),$X154-IF($E154+$F154&lt;$E154+$G154,$E154+$F154,$E154+$G154),"")))))</f>
        <v/>
      </c>
      <c r="AA154" s="278" t="str">
        <f>IF(ISBLANK(Report!AI154),"",AI154)</f>
        <v/>
      </c>
      <c r="AB154" s="25" t="str">
        <f t="shared" si="8"/>
        <v/>
      </c>
      <c r="AC154" s="26" t="str">
        <f t="shared" si="9"/>
        <v/>
      </c>
      <c r="AE154" s="45"/>
      <c r="AF154" s="15">
        <v>153</v>
      </c>
      <c r="AG154" s="177" t="str">
        <f t="shared" si="7"/>
        <v/>
      </c>
      <c r="AI154" s="16"/>
      <c r="AJ154" s="189"/>
    </row>
    <row r="155" spans="1:36" s="177" customFormat="1" ht="17.399999999999999" x14ac:dyDescent="0.3">
      <c r="A155" s="190"/>
      <c r="B155" s="196"/>
      <c r="C155" s="267"/>
      <c r="D155" s="268"/>
      <c r="E155" s="269"/>
      <c r="F155" s="269"/>
      <c r="G155" s="269"/>
      <c r="H155" s="270" t="str">
        <f>IF(AND(I155&lt;&gt;"",I155&lt;&gt;"None"),VLOOKUP(I155,Translation!$N$4:$O$111,2,FALSE),"")</f>
        <v/>
      </c>
      <c r="I155" s="270"/>
      <c r="J155" s="269"/>
      <c r="K155" s="269"/>
      <c r="L155" s="269"/>
      <c r="M155" s="271"/>
      <c r="N155" s="272"/>
      <c r="O155" s="273" t="str">
        <f>IF(AND(IF($J155="",IF($E155+$F155&gt;$E155+$G155,$E155+$F155,$E155+$G155),"XXX")&lt;=IF($E155+$F155&gt;$E155+$G155,$E155+$F155,$E155+$G155),IF($J155="",IF($E155+$F155&gt;$E155+$G155,$E155+$F155,$E155+$G155),"XXX")&gt;=IF($E155+$F155&lt;$E155+$G155,$E155+$F155,$E155+$G155)),"",IF(OR($J155=Translation!$C$50,$J155=Translation!$D$50),"",IF(OR($J155=Translation!$C$51,$J155=Translation!$D$51),Translation!$K$5,IF($J155&gt;IF($E155+$F155&gt;$E155+$G155,$E155+$F155,$E155+$G155),$J155-IF($E155+$F155&gt;$E155+$G155,$E155+$F155,$E155+$G155),IF($J155&lt;IF($E155+$F155&lt;$E155+$G155,$E155+$F155,$E155+$G155),$J155-IF($E155+$F155&lt;$E155+$G155,$E155+$F155,$E155+$G155),"")))))</f>
        <v/>
      </c>
      <c r="P155" s="274" t="str">
        <f>IF(AND(IF($K155="",IF($E155+$F155&gt;$E155+$G155,$E155+$F155,$E155+$G155),"XXX")&lt;=IF($E155+$F155&gt;$E155+$G155,$E155+$F155,$E155+$G155),IF($K155="",IF($E155+$F155&gt;$E155+$G155,$E155+$F155,$E155+$G155),"XXX")&gt;=IF($E155+$F155&lt;$E155+$G155,$E155+$F155,$E155+$G155)),"",IF(OR($K155=Translation!$C$50,$K155=Translation!$D$50),"",IF(OR($K155=Translation!$C$51,$K155=Translation!$D$51),Translation!$K$5,IF($K155&gt;IF($E155+$F155&gt;$E155+$G155,$E155+$F155,$E155+$G155),$K155-IF($E155+$F155&gt;$E155+$G155,$E155+$F155,$E155+$G155),IF($K155&lt;IF($E155+$F155&lt;$E155+$G155,$E155+$F155,$E155+$G155),$K155-IF($E155+$F155&lt;$E155+$G155,$E155+$F155,$E155+$G155),"")))))</f>
        <v/>
      </c>
      <c r="Q155" s="274" t="str">
        <f>IF(AND(IF($L155="",IF($E155+$F155&gt;$E155+$G155,$E155+$F155,$E155+$G155),"XXX")&lt;=IF($E155+$F155&gt;$E155+$G155,$E155+$F155,$E155+$G155),IF($L155="",IF($E155+$F155&gt;$E155+$G155,$E155+$F155,$E155+$G155),"XXX")&gt;=IF($E155+$F155&lt;$E155+$G155,$E155+$F155,$E155+$G155)),"",IF(OR($L155=Translation!$C$50,$L155=Translation!$D$50),"",IF(OR($L155=Translation!$C$51,$L155=Translation!$D$51),Translation!$K$5,IF($L155&gt;IF($E155+$F155&gt;$E155+$G155,$E155+$F155,$E155+$G155),$L155-IF($E155+$F155&gt;$E155+$G155,$E155+$F155,$E155+$G155),IF($L155&lt;IF($E155+$F155&lt;$E155+$G155,$E155+$F155,$E155+$G155),$L155-IF($E155+$F155&lt;$E155+$G155,$E155+$F155,$E155+$G155),"")))))</f>
        <v/>
      </c>
      <c r="R155" s="274" t="str">
        <f>IF(AND(IF($M155="",IF($E155+$F155&gt;$E155+$G155,$E155+$F155,$E155+$G155),"XXX")&lt;=IF($E155+$F155&gt;$E155+$G155,$E155+$F155,$E155+$G155),IF($M155="",IF($E155+$F155&gt;$E155+$G155,$E155+$F155,$E155+$G155),"XXX")&gt;=IF($E155+$F155&lt;$E155+$G155,$E155+$F155,$E155+$G155)),"",IF(OR($M155=Translation!$C$50,$M155=Translation!$D$50),"",IF(OR($M155=Translation!$C$51,$M155=Translation!$D$51),Translation!$K$5,IF($M155&gt;IF($E155+$F155&gt;$E155+$G155,$E155+$F155,$E155+$G155),$M155-IF($E155+$F155&gt;$E155+$G155,$E155+$F155,$E155+$G155),IF($M155&lt;IF($E155+$F155&lt;$E155+$G155,$E155+$F155,$E155+$G155),$M155-IF($E155+$F155&lt;$E155+$G155,$E155+$F155,$E155+$G155),"")))))</f>
        <v/>
      </c>
      <c r="S155" s="275"/>
      <c r="T155" s="23" t="str">
        <f t="shared" si="6"/>
        <v/>
      </c>
      <c r="U155" s="24" t="str">
        <f t="shared" si="5"/>
        <v/>
      </c>
      <c r="V155" s="261"/>
      <c r="W155" s="276"/>
      <c r="X155" s="277"/>
      <c r="Y155" s="264" t="str">
        <f>IF(AND(IF($W155="",IF($E155+$F155&gt;$E155+$G155,$E155+$F155,$E155+$G155),"XXX")&lt;=IF($E155+$F155&gt;$E155+$G155,$E155+$F155,$E155+$G155),IF($W155="",IF($E155+$F155&gt;$E155+$G155,$E155+$F155,$E155+$G155),"XXX")&gt;=IF($E155+$F155&lt;$E155+$G155,$E155+$F155,$E155+$G155)),"",IF(OR($W155=Translation!$C$50,$W155=Translation!$D$50),"",IF(OR($W155=Translation!$C$51,$W155=Translation!$D$51),Translation!$K$5,IF($W155&gt;IF($E155+$F155&gt;$E155+$G155,$E155+$F155,$E155+$G155),$W155-IF($E155+$F155&gt;$E155+$G155,$E155+$F155,$E155+$G155),IF($W155&lt;IF($E155+$F155&lt;$E155+$G155,$E155+$F155,$E155+$G155),$W155-IF($E155+$F155&lt;$E155+$G155,$E155+$F155,$E155+$G155),"")))))</f>
        <v/>
      </c>
      <c r="Z155" s="265" t="str">
        <f>IF(AND(IF($X155="",IF($E155+$F155&gt;$E155+$G155,$E155+$F155,$E155+$G155),"XXX")&lt;=IF($E155+$F155&gt;$E155+$G155,$E155+$F155,$E155+$G155),IF($X155="",IF($E155+$F155&gt;$E155+$G155,$E155+$F155,$E155+$G155),"XXX")&gt;=IF($E155+$F155&lt;$E155+$G155,$E155+$F155,$E155+$G155)),"",IF(OR($X155=Translation!$C$50,$X155=Translation!$D$50),"",IF(OR($X155=Translation!$C$51,$X155=Translation!$D$51),Translation!$K$5,IF($X155&gt;IF($E155+$F155&gt;$E155+$G155,$E155+$F155,$E155+$G155),$X155-IF($E155+$F155&gt;$E155+$G155,$E155+$F155,$E155+$G155),IF($X155&lt;IF($E155+$F155&lt;$E155+$G155,$E155+$F155,$E155+$G155),$X155-IF($E155+$F155&lt;$E155+$G155,$E155+$F155,$E155+$G155),"")))))</f>
        <v/>
      </c>
      <c r="AA155" s="278" t="str">
        <f>IF(ISBLANK(Report!AI155),"",AI155)</f>
        <v/>
      </c>
      <c r="AB155" s="25" t="str">
        <f t="shared" si="8"/>
        <v/>
      </c>
      <c r="AC155" s="26" t="str">
        <f t="shared" si="9"/>
        <v/>
      </c>
      <c r="AE155" s="45"/>
      <c r="AF155" s="177">
        <v>154</v>
      </c>
      <c r="AG155" s="177" t="str">
        <f t="shared" si="7"/>
        <v/>
      </c>
      <c r="AI155" s="16"/>
      <c r="AJ155" s="189"/>
    </row>
    <row r="156" spans="1:36" s="177" customFormat="1" ht="17.399999999999999" x14ac:dyDescent="0.3">
      <c r="A156" s="190"/>
      <c r="B156" s="196"/>
      <c r="C156" s="267"/>
      <c r="D156" s="268"/>
      <c r="E156" s="269"/>
      <c r="F156" s="269"/>
      <c r="G156" s="269"/>
      <c r="H156" s="270" t="str">
        <f>IF(AND(I156&lt;&gt;"",I156&lt;&gt;"None"),VLOOKUP(I156,Translation!$N$4:$O$111,2,FALSE),"")</f>
        <v/>
      </c>
      <c r="I156" s="270"/>
      <c r="J156" s="269"/>
      <c r="K156" s="269"/>
      <c r="L156" s="269"/>
      <c r="M156" s="271"/>
      <c r="N156" s="272"/>
      <c r="O156" s="273" t="str">
        <f>IF(AND(IF($J156="",IF($E156+$F156&gt;$E156+$G156,$E156+$F156,$E156+$G156),"XXX")&lt;=IF($E156+$F156&gt;$E156+$G156,$E156+$F156,$E156+$G156),IF($J156="",IF($E156+$F156&gt;$E156+$G156,$E156+$F156,$E156+$G156),"XXX")&gt;=IF($E156+$F156&lt;$E156+$G156,$E156+$F156,$E156+$G156)),"",IF(OR($J156=Translation!$C$50,$J156=Translation!$D$50),"",IF(OR($J156=Translation!$C$51,$J156=Translation!$D$51),Translation!$K$5,IF($J156&gt;IF($E156+$F156&gt;$E156+$G156,$E156+$F156,$E156+$G156),$J156-IF($E156+$F156&gt;$E156+$G156,$E156+$F156,$E156+$G156),IF($J156&lt;IF($E156+$F156&lt;$E156+$G156,$E156+$F156,$E156+$G156),$J156-IF($E156+$F156&lt;$E156+$G156,$E156+$F156,$E156+$G156),"")))))</f>
        <v/>
      </c>
      <c r="P156" s="274" t="str">
        <f>IF(AND(IF($K156="",IF($E156+$F156&gt;$E156+$G156,$E156+$F156,$E156+$G156),"XXX")&lt;=IF($E156+$F156&gt;$E156+$G156,$E156+$F156,$E156+$G156),IF($K156="",IF($E156+$F156&gt;$E156+$G156,$E156+$F156,$E156+$G156),"XXX")&gt;=IF($E156+$F156&lt;$E156+$G156,$E156+$F156,$E156+$G156)),"",IF(OR($K156=Translation!$C$50,$K156=Translation!$D$50),"",IF(OR($K156=Translation!$C$51,$K156=Translation!$D$51),Translation!$K$5,IF($K156&gt;IF($E156+$F156&gt;$E156+$G156,$E156+$F156,$E156+$G156),$K156-IF($E156+$F156&gt;$E156+$G156,$E156+$F156,$E156+$G156),IF($K156&lt;IF($E156+$F156&lt;$E156+$G156,$E156+$F156,$E156+$G156),$K156-IF($E156+$F156&lt;$E156+$G156,$E156+$F156,$E156+$G156),"")))))</f>
        <v/>
      </c>
      <c r="Q156" s="274" t="str">
        <f>IF(AND(IF($L156="",IF($E156+$F156&gt;$E156+$G156,$E156+$F156,$E156+$G156),"XXX")&lt;=IF($E156+$F156&gt;$E156+$G156,$E156+$F156,$E156+$G156),IF($L156="",IF($E156+$F156&gt;$E156+$G156,$E156+$F156,$E156+$G156),"XXX")&gt;=IF($E156+$F156&lt;$E156+$G156,$E156+$F156,$E156+$G156)),"",IF(OR($L156=Translation!$C$50,$L156=Translation!$D$50),"",IF(OR($L156=Translation!$C$51,$L156=Translation!$D$51),Translation!$K$5,IF($L156&gt;IF($E156+$F156&gt;$E156+$G156,$E156+$F156,$E156+$G156),$L156-IF($E156+$F156&gt;$E156+$G156,$E156+$F156,$E156+$G156),IF($L156&lt;IF($E156+$F156&lt;$E156+$G156,$E156+$F156,$E156+$G156),$L156-IF($E156+$F156&lt;$E156+$G156,$E156+$F156,$E156+$G156),"")))))</f>
        <v/>
      </c>
      <c r="R156" s="274" t="str">
        <f>IF(AND(IF($M156="",IF($E156+$F156&gt;$E156+$G156,$E156+$F156,$E156+$G156),"XXX")&lt;=IF($E156+$F156&gt;$E156+$G156,$E156+$F156,$E156+$G156),IF($M156="",IF($E156+$F156&gt;$E156+$G156,$E156+$F156,$E156+$G156),"XXX")&gt;=IF($E156+$F156&lt;$E156+$G156,$E156+$F156,$E156+$G156)),"",IF(OR($M156=Translation!$C$50,$M156=Translation!$D$50),"",IF(OR($M156=Translation!$C$51,$M156=Translation!$D$51),Translation!$K$5,IF($M156&gt;IF($E156+$F156&gt;$E156+$G156,$E156+$F156,$E156+$G156),$M156-IF($E156+$F156&gt;$E156+$G156,$E156+$F156,$E156+$G156),IF($M156&lt;IF($E156+$F156&lt;$E156+$G156,$E156+$F156,$E156+$G156),$M156-IF($E156+$F156&lt;$E156+$G156,$E156+$F156,$E156+$G156),"")))))</f>
        <v/>
      </c>
      <c r="S156" s="275"/>
      <c r="T156" s="23" t="str">
        <f t="shared" si="6"/>
        <v/>
      </c>
      <c r="U156" s="24" t="str">
        <f t="shared" si="5"/>
        <v/>
      </c>
      <c r="V156" s="261"/>
      <c r="W156" s="276"/>
      <c r="X156" s="277"/>
      <c r="Y156" s="264" t="str">
        <f>IF(AND(IF($W156="",IF($E156+$F156&gt;$E156+$G156,$E156+$F156,$E156+$G156),"XXX")&lt;=IF($E156+$F156&gt;$E156+$G156,$E156+$F156,$E156+$G156),IF($W156="",IF($E156+$F156&gt;$E156+$G156,$E156+$F156,$E156+$G156),"XXX")&gt;=IF($E156+$F156&lt;$E156+$G156,$E156+$F156,$E156+$G156)),"",IF(OR($W156=Translation!$C$50,$W156=Translation!$D$50),"",IF(OR($W156=Translation!$C$51,$W156=Translation!$D$51),Translation!$K$5,IF($W156&gt;IF($E156+$F156&gt;$E156+$G156,$E156+$F156,$E156+$G156),$W156-IF($E156+$F156&gt;$E156+$G156,$E156+$F156,$E156+$G156),IF($W156&lt;IF($E156+$F156&lt;$E156+$G156,$E156+$F156,$E156+$G156),$W156-IF($E156+$F156&lt;$E156+$G156,$E156+$F156,$E156+$G156),"")))))</f>
        <v/>
      </c>
      <c r="Z156" s="265" t="str">
        <f>IF(AND(IF($X156="",IF($E156+$F156&gt;$E156+$G156,$E156+$F156,$E156+$G156),"XXX")&lt;=IF($E156+$F156&gt;$E156+$G156,$E156+$F156,$E156+$G156),IF($X156="",IF($E156+$F156&gt;$E156+$G156,$E156+$F156,$E156+$G156),"XXX")&gt;=IF($E156+$F156&lt;$E156+$G156,$E156+$F156,$E156+$G156)),"",IF(OR($X156=Translation!$C$50,$X156=Translation!$D$50),"",IF(OR($X156=Translation!$C$51,$X156=Translation!$D$51),Translation!$K$5,IF($X156&gt;IF($E156+$F156&gt;$E156+$G156,$E156+$F156,$E156+$G156),$X156-IF($E156+$F156&gt;$E156+$G156,$E156+$F156,$E156+$G156),IF($X156&lt;IF($E156+$F156&lt;$E156+$G156,$E156+$F156,$E156+$G156),$X156-IF($E156+$F156&lt;$E156+$G156,$E156+$F156,$E156+$G156),"")))))</f>
        <v/>
      </c>
      <c r="AA156" s="278" t="str">
        <f>IF(ISBLANK(Report!AI156),"",AI156)</f>
        <v/>
      </c>
      <c r="AB156" s="25" t="str">
        <f t="shared" si="8"/>
        <v/>
      </c>
      <c r="AC156" s="26" t="str">
        <f t="shared" si="9"/>
        <v/>
      </c>
      <c r="AE156" s="45"/>
      <c r="AF156" s="15">
        <v>155</v>
      </c>
      <c r="AG156" s="177" t="str">
        <f t="shared" si="7"/>
        <v/>
      </c>
      <c r="AI156" s="16"/>
      <c r="AJ156" s="189"/>
    </row>
    <row r="157" spans="1:36" s="177" customFormat="1" ht="17.399999999999999" x14ac:dyDescent="0.3">
      <c r="A157" s="190"/>
      <c r="B157" s="196"/>
      <c r="C157" s="267"/>
      <c r="D157" s="268"/>
      <c r="E157" s="269"/>
      <c r="F157" s="269"/>
      <c r="G157" s="269"/>
      <c r="H157" s="270" t="str">
        <f>IF(AND(I157&lt;&gt;"",I157&lt;&gt;"None"),VLOOKUP(I157,Translation!$N$4:$O$111,2,FALSE),"")</f>
        <v/>
      </c>
      <c r="I157" s="270"/>
      <c r="J157" s="269"/>
      <c r="K157" s="269"/>
      <c r="L157" s="269"/>
      <c r="M157" s="271"/>
      <c r="N157" s="272"/>
      <c r="O157" s="273" t="str">
        <f>IF(AND(IF($J157="",IF($E157+$F157&gt;$E157+$G157,$E157+$F157,$E157+$G157),"XXX")&lt;=IF($E157+$F157&gt;$E157+$G157,$E157+$F157,$E157+$G157),IF($J157="",IF($E157+$F157&gt;$E157+$G157,$E157+$F157,$E157+$G157),"XXX")&gt;=IF($E157+$F157&lt;$E157+$G157,$E157+$F157,$E157+$G157)),"",IF(OR($J157=Translation!$C$50,$J157=Translation!$D$50),"",IF(OR($J157=Translation!$C$51,$J157=Translation!$D$51),Translation!$K$5,IF($J157&gt;IF($E157+$F157&gt;$E157+$G157,$E157+$F157,$E157+$G157),$J157-IF($E157+$F157&gt;$E157+$G157,$E157+$F157,$E157+$G157),IF($J157&lt;IF($E157+$F157&lt;$E157+$G157,$E157+$F157,$E157+$G157),$J157-IF($E157+$F157&lt;$E157+$G157,$E157+$F157,$E157+$G157),"")))))</f>
        <v/>
      </c>
      <c r="P157" s="274" t="str">
        <f>IF(AND(IF($K157="",IF($E157+$F157&gt;$E157+$G157,$E157+$F157,$E157+$G157),"XXX")&lt;=IF($E157+$F157&gt;$E157+$G157,$E157+$F157,$E157+$G157),IF($K157="",IF($E157+$F157&gt;$E157+$G157,$E157+$F157,$E157+$G157),"XXX")&gt;=IF($E157+$F157&lt;$E157+$G157,$E157+$F157,$E157+$G157)),"",IF(OR($K157=Translation!$C$50,$K157=Translation!$D$50),"",IF(OR($K157=Translation!$C$51,$K157=Translation!$D$51),Translation!$K$5,IF($K157&gt;IF($E157+$F157&gt;$E157+$G157,$E157+$F157,$E157+$G157),$K157-IF($E157+$F157&gt;$E157+$G157,$E157+$F157,$E157+$G157),IF($K157&lt;IF($E157+$F157&lt;$E157+$G157,$E157+$F157,$E157+$G157),$K157-IF($E157+$F157&lt;$E157+$G157,$E157+$F157,$E157+$G157),"")))))</f>
        <v/>
      </c>
      <c r="Q157" s="274" t="str">
        <f>IF(AND(IF($L157="",IF($E157+$F157&gt;$E157+$G157,$E157+$F157,$E157+$G157),"XXX")&lt;=IF($E157+$F157&gt;$E157+$G157,$E157+$F157,$E157+$G157),IF($L157="",IF($E157+$F157&gt;$E157+$G157,$E157+$F157,$E157+$G157),"XXX")&gt;=IF($E157+$F157&lt;$E157+$G157,$E157+$F157,$E157+$G157)),"",IF(OR($L157=Translation!$C$50,$L157=Translation!$D$50),"",IF(OR($L157=Translation!$C$51,$L157=Translation!$D$51),Translation!$K$5,IF($L157&gt;IF($E157+$F157&gt;$E157+$G157,$E157+$F157,$E157+$G157),$L157-IF($E157+$F157&gt;$E157+$G157,$E157+$F157,$E157+$G157),IF($L157&lt;IF($E157+$F157&lt;$E157+$G157,$E157+$F157,$E157+$G157),$L157-IF($E157+$F157&lt;$E157+$G157,$E157+$F157,$E157+$G157),"")))))</f>
        <v/>
      </c>
      <c r="R157" s="274" t="str">
        <f>IF(AND(IF($M157="",IF($E157+$F157&gt;$E157+$G157,$E157+$F157,$E157+$G157),"XXX")&lt;=IF($E157+$F157&gt;$E157+$G157,$E157+$F157,$E157+$G157),IF($M157="",IF($E157+$F157&gt;$E157+$G157,$E157+$F157,$E157+$G157),"XXX")&gt;=IF($E157+$F157&lt;$E157+$G157,$E157+$F157,$E157+$G157)),"",IF(OR($M157=Translation!$C$50,$M157=Translation!$D$50),"",IF(OR($M157=Translation!$C$51,$M157=Translation!$D$51),Translation!$K$5,IF($M157&gt;IF($E157+$F157&gt;$E157+$G157,$E157+$F157,$E157+$G157),$M157-IF($E157+$F157&gt;$E157+$G157,$E157+$F157,$E157+$G157),IF($M157&lt;IF($E157+$F157&lt;$E157+$G157,$E157+$F157,$E157+$G157),$M157-IF($E157+$F157&lt;$E157+$G157,$E157+$F157,$E157+$G157),"")))))</f>
        <v/>
      </c>
      <c r="S157" s="275"/>
      <c r="T157" s="23" t="str">
        <f t="shared" si="6"/>
        <v/>
      </c>
      <c r="U157" s="24" t="str">
        <f t="shared" si="5"/>
        <v/>
      </c>
      <c r="V157" s="261"/>
      <c r="W157" s="276"/>
      <c r="X157" s="277"/>
      <c r="Y157" s="264" t="str">
        <f>IF(AND(IF($W157="",IF($E157+$F157&gt;$E157+$G157,$E157+$F157,$E157+$G157),"XXX")&lt;=IF($E157+$F157&gt;$E157+$G157,$E157+$F157,$E157+$G157),IF($W157="",IF($E157+$F157&gt;$E157+$G157,$E157+$F157,$E157+$G157),"XXX")&gt;=IF($E157+$F157&lt;$E157+$G157,$E157+$F157,$E157+$G157)),"",IF(OR($W157=Translation!$C$50,$W157=Translation!$D$50),"",IF(OR($W157=Translation!$C$51,$W157=Translation!$D$51),Translation!$K$5,IF($W157&gt;IF($E157+$F157&gt;$E157+$G157,$E157+$F157,$E157+$G157),$W157-IF($E157+$F157&gt;$E157+$G157,$E157+$F157,$E157+$G157),IF($W157&lt;IF($E157+$F157&lt;$E157+$G157,$E157+$F157,$E157+$G157),$W157-IF($E157+$F157&lt;$E157+$G157,$E157+$F157,$E157+$G157),"")))))</f>
        <v/>
      </c>
      <c r="Z157" s="265" t="str">
        <f>IF(AND(IF($X157="",IF($E157+$F157&gt;$E157+$G157,$E157+$F157,$E157+$G157),"XXX")&lt;=IF($E157+$F157&gt;$E157+$G157,$E157+$F157,$E157+$G157),IF($X157="",IF($E157+$F157&gt;$E157+$G157,$E157+$F157,$E157+$G157),"XXX")&gt;=IF($E157+$F157&lt;$E157+$G157,$E157+$F157,$E157+$G157)),"",IF(OR($X157=Translation!$C$50,$X157=Translation!$D$50),"",IF(OR($X157=Translation!$C$51,$X157=Translation!$D$51),Translation!$K$5,IF($X157&gt;IF($E157+$F157&gt;$E157+$G157,$E157+$F157,$E157+$G157),$X157-IF($E157+$F157&gt;$E157+$G157,$E157+$F157,$E157+$G157),IF($X157&lt;IF($E157+$F157&lt;$E157+$G157,$E157+$F157,$E157+$G157),$X157-IF($E157+$F157&lt;$E157+$G157,$E157+$F157,$E157+$G157),"")))))</f>
        <v/>
      </c>
      <c r="AA157" s="278" t="str">
        <f>IF(ISBLANK(Report!AI157),"",AI157)</f>
        <v/>
      </c>
      <c r="AB157" s="25" t="str">
        <f t="shared" si="8"/>
        <v/>
      </c>
      <c r="AC157" s="26" t="str">
        <f t="shared" si="9"/>
        <v/>
      </c>
      <c r="AE157" s="45"/>
      <c r="AF157" s="177">
        <v>156</v>
      </c>
      <c r="AG157" s="177" t="str">
        <f t="shared" si="7"/>
        <v/>
      </c>
      <c r="AI157" s="16"/>
      <c r="AJ157" s="189"/>
    </row>
    <row r="158" spans="1:36" s="177" customFormat="1" ht="17.399999999999999" x14ac:dyDescent="0.3">
      <c r="A158" s="190"/>
      <c r="B158" s="196"/>
      <c r="C158" s="267"/>
      <c r="D158" s="268"/>
      <c r="E158" s="269"/>
      <c r="F158" s="269"/>
      <c r="G158" s="269"/>
      <c r="H158" s="270" t="str">
        <f>IF(AND(I158&lt;&gt;"",I158&lt;&gt;"None"),VLOOKUP(I158,Translation!$N$4:$O$111,2,FALSE),"")</f>
        <v/>
      </c>
      <c r="I158" s="270"/>
      <c r="J158" s="269"/>
      <c r="K158" s="269"/>
      <c r="L158" s="269"/>
      <c r="M158" s="271"/>
      <c r="N158" s="272"/>
      <c r="O158" s="273" t="str">
        <f>IF(AND(IF($J158="",IF($E158+$F158&gt;$E158+$G158,$E158+$F158,$E158+$G158),"XXX")&lt;=IF($E158+$F158&gt;$E158+$G158,$E158+$F158,$E158+$G158),IF($J158="",IF($E158+$F158&gt;$E158+$G158,$E158+$F158,$E158+$G158),"XXX")&gt;=IF($E158+$F158&lt;$E158+$G158,$E158+$F158,$E158+$G158)),"",IF(OR($J158=Translation!$C$50,$J158=Translation!$D$50),"",IF(OR($J158=Translation!$C$51,$J158=Translation!$D$51),Translation!$K$5,IF($J158&gt;IF($E158+$F158&gt;$E158+$G158,$E158+$F158,$E158+$G158),$J158-IF($E158+$F158&gt;$E158+$G158,$E158+$F158,$E158+$G158),IF($J158&lt;IF($E158+$F158&lt;$E158+$G158,$E158+$F158,$E158+$G158),$J158-IF($E158+$F158&lt;$E158+$G158,$E158+$F158,$E158+$G158),"")))))</f>
        <v/>
      </c>
      <c r="P158" s="274" t="str">
        <f>IF(AND(IF($K158="",IF($E158+$F158&gt;$E158+$G158,$E158+$F158,$E158+$G158),"XXX")&lt;=IF($E158+$F158&gt;$E158+$G158,$E158+$F158,$E158+$G158),IF($K158="",IF($E158+$F158&gt;$E158+$G158,$E158+$F158,$E158+$G158),"XXX")&gt;=IF($E158+$F158&lt;$E158+$G158,$E158+$F158,$E158+$G158)),"",IF(OR($K158=Translation!$C$50,$K158=Translation!$D$50),"",IF(OR($K158=Translation!$C$51,$K158=Translation!$D$51),Translation!$K$5,IF($K158&gt;IF($E158+$F158&gt;$E158+$G158,$E158+$F158,$E158+$G158),$K158-IF($E158+$F158&gt;$E158+$G158,$E158+$F158,$E158+$G158),IF($K158&lt;IF($E158+$F158&lt;$E158+$G158,$E158+$F158,$E158+$G158),$K158-IF($E158+$F158&lt;$E158+$G158,$E158+$F158,$E158+$G158),"")))))</f>
        <v/>
      </c>
      <c r="Q158" s="274" t="str">
        <f>IF(AND(IF($L158="",IF($E158+$F158&gt;$E158+$G158,$E158+$F158,$E158+$G158),"XXX")&lt;=IF($E158+$F158&gt;$E158+$G158,$E158+$F158,$E158+$G158),IF($L158="",IF($E158+$F158&gt;$E158+$G158,$E158+$F158,$E158+$G158),"XXX")&gt;=IF($E158+$F158&lt;$E158+$G158,$E158+$F158,$E158+$G158)),"",IF(OR($L158=Translation!$C$50,$L158=Translation!$D$50),"",IF(OR($L158=Translation!$C$51,$L158=Translation!$D$51),Translation!$K$5,IF($L158&gt;IF($E158+$F158&gt;$E158+$G158,$E158+$F158,$E158+$G158),$L158-IF($E158+$F158&gt;$E158+$G158,$E158+$F158,$E158+$G158),IF($L158&lt;IF($E158+$F158&lt;$E158+$G158,$E158+$F158,$E158+$G158),$L158-IF($E158+$F158&lt;$E158+$G158,$E158+$F158,$E158+$G158),"")))))</f>
        <v/>
      </c>
      <c r="R158" s="274" t="str">
        <f>IF(AND(IF($M158="",IF($E158+$F158&gt;$E158+$G158,$E158+$F158,$E158+$G158),"XXX")&lt;=IF($E158+$F158&gt;$E158+$G158,$E158+$F158,$E158+$G158),IF($M158="",IF($E158+$F158&gt;$E158+$G158,$E158+$F158,$E158+$G158),"XXX")&gt;=IF($E158+$F158&lt;$E158+$G158,$E158+$F158,$E158+$G158)),"",IF(OR($M158=Translation!$C$50,$M158=Translation!$D$50),"",IF(OR($M158=Translation!$C$51,$M158=Translation!$D$51),Translation!$K$5,IF($M158&gt;IF($E158+$F158&gt;$E158+$G158,$E158+$F158,$E158+$G158),$M158-IF($E158+$F158&gt;$E158+$G158,$E158+$F158,$E158+$G158),IF($M158&lt;IF($E158+$F158&lt;$E158+$G158,$E158+$F158,$E158+$G158),$M158-IF($E158+$F158&lt;$E158+$G158,$E158+$F158,$E158+$G158),"")))))</f>
        <v/>
      </c>
      <c r="S158" s="275"/>
      <c r="T158" s="23" t="str">
        <f t="shared" si="6"/>
        <v/>
      </c>
      <c r="U158" s="24" t="str">
        <f t="shared" si="5"/>
        <v/>
      </c>
      <c r="V158" s="261"/>
      <c r="W158" s="276"/>
      <c r="X158" s="277"/>
      <c r="Y158" s="264" t="str">
        <f>IF(AND(IF($W158="",IF($E158+$F158&gt;$E158+$G158,$E158+$F158,$E158+$G158),"XXX")&lt;=IF($E158+$F158&gt;$E158+$G158,$E158+$F158,$E158+$G158),IF($W158="",IF($E158+$F158&gt;$E158+$G158,$E158+$F158,$E158+$G158),"XXX")&gt;=IF($E158+$F158&lt;$E158+$G158,$E158+$F158,$E158+$G158)),"",IF(OR($W158=Translation!$C$50,$W158=Translation!$D$50),"",IF(OR($W158=Translation!$C$51,$W158=Translation!$D$51),Translation!$K$5,IF($W158&gt;IF($E158+$F158&gt;$E158+$G158,$E158+$F158,$E158+$G158),$W158-IF($E158+$F158&gt;$E158+$G158,$E158+$F158,$E158+$G158),IF($W158&lt;IF($E158+$F158&lt;$E158+$G158,$E158+$F158,$E158+$G158),$W158-IF($E158+$F158&lt;$E158+$G158,$E158+$F158,$E158+$G158),"")))))</f>
        <v/>
      </c>
      <c r="Z158" s="265" t="str">
        <f>IF(AND(IF($X158="",IF($E158+$F158&gt;$E158+$G158,$E158+$F158,$E158+$G158),"XXX")&lt;=IF($E158+$F158&gt;$E158+$G158,$E158+$F158,$E158+$G158),IF($X158="",IF($E158+$F158&gt;$E158+$G158,$E158+$F158,$E158+$G158),"XXX")&gt;=IF($E158+$F158&lt;$E158+$G158,$E158+$F158,$E158+$G158)),"",IF(OR($X158=Translation!$C$50,$X158=Translation!$D$50),"",IF(OR($X158=Translation!$C$51,$X158=Translation!$D$51),Translation!$K$5,IF($X158&gt;IF($E158+$F158&gt;$E158+$G158,$E158+$F158,$E158+$G158),$X158-IF($E158+$F158&gt;$E158+$G158,$E158+$F158,$E158+$G158),IF($X158&lt;IF($E158+$F158&lt;$E158+$G158,$E158+$F158,$E158+$G158),$X158-IF($E158+$F158&lt;$E158+$G158,$E158+$F158,$E158+$G158),"")))))</f>
        <v/>
      </c>
      <c r="AA158" s="278" t="str">
        <f>IF(ISBLANK(Report!AI158),"",AI158)</f>
        <v/>
      </c>
      <c r="AB158" s="25" t="str">
        <f t="shared" si="8"/>
        <v/>
      </c>
      <c r="AC158" s="26" t="str">
        <f t="shared" si="9"/>
        <v/>
      </c>
      <c r="AE158" s="45"/>
      <c r="AF158" s="15">
        <v>157</v>
      </c>
      <c r="AG158" s="177" t="str">
        <f t="shared" si="7"/>
        <v/>
      </c>
      <c r="AI158" s="16"/>
      <c r="AJ158" s="189"/>
    </row>
    <row r="159" spans="1:36" s="177" customFormat="1" ht="17.399999999999999" x14ac:dyDescent="0.3">
      <c r="A159" s="190"/>
      <c r="B159" s="196"/>
      <c r="C159" s="267"/>
      <c r="D159" s="268"/>
      <c r="E159" s="269"/>
      <c r="F159" s="269"/>
      <c r="G159" s="269"/>
      <c r="H159" s="270" t="str">
        <f>IF(AND(I159&lt;&gt;"",I159&lt;&gt;"None"),VLOOKUP(I159,Translation!$N$4:$O$111,2,FALSE),"")</f>
        <v/>
      </c>
      <c r="I159" s="270"/>
      <c r="J159" s="269"/>
      <c r="K159" s="269"/>
      <c r="L159" s="269"/>
      <c r="M159" s="271"/>
      <c r="N159" s="272"/>
      <c r="O159" s="273" t="str">
        <f>IF(AND(IF($J159="",IF($E159+$F159&gt;$E159+$G159,$E159+$F159,$E159+$G159),"XXX")&lt;=IF($E159+$F159&gt;$E159+$G159,$E159+$F159,$E159+$G159),IF($J159="",IF($E159+$F159&gt;$E159+$G159,$E159+$F159,$E159+$G159),"XXX")&gt;=IF($E159+$F159&lt;$E159+$G159,$E159+$F159,$E159+$G159)),"",IF(OR($J159=Translation!$C$50,$J159=Translation!$D$50),"",IF(OR($J159=Translation!$C$51,$J159=Translation!$D$51),Translation!$K$5,IF($J159&gt;IF($E159+$F159&gt;$E159+$G159,$E159+$F159,$E159+$G159),$J159-IF($E159+$F159&gt;$E159+$G159,$E159+$F159,$E159+$G159),IF($J159&lt;IF($E159+$F159&lt;$E159+$G159,$E159+$F159,$E159+$G159),$J159-IF($E159+$F159&lt;$E159+$G159,$E159+$F159,$E159+$G159),"")))))</f>
        <v/>
      </c>
      <c r="P159" s="274" t="str">
        <f>IF(AND(IF($K159="",IF($E159+$F159&gt;$E159+$G159,$E159+$F159,$E159+$G159),"XXX")&lt;=IF($E159+$F159&gt;$E159+$G159,$E159+$F159,$E159+$G159),IF($K159="",IF($E159+$F159&gt;$E159+$G159,$E159+$F159,$E159+$G159),"XXX")&gt;=IF($E159+$F159&lt;$E159+$G159,$E159+$F159,$E159+$G159)),"",IF(OR($K159=Translation!$C$50,$K159=Translation!$D$50),"",IF(OR($K159=Translation!$C$51,$K159=Translation!$D$51),Translation!$K$5,IF($K159&gt;IF($E159+$F159&gt;$E159+$G159,$E159+$F159,$E159+$G159),$K159-IF($E159+$F159&gt;$E159+$G159,$E159+$F159,$E159+$G159),IF($K159&lt;IF($E159+$F159&lt;$E159+$G159,$E159+$F159,$E159+$G159),$K159-IF($E159+$F159&lt;$E159+$G159,$E159+$F159,$E159+$G159),"")))))</f>
        <v/>
      </c>
      <c r="Q159" s="274" t="str">
        <f>IF(AND(IF($L159="",IF($E159+$F159&gt;$E159+$G159,$E159+$F159,$E159+$G159),"XXX")&lt;=IF($E159+$F159&gt;$E159+$G159,$E159+$F159,$E159+$G159),IF($L159="",IF($E159+$F159&gt;$E159+$G159,$E159+$F159,$E159+$G159),"XXX")&gt;=IF($E159+$F159&lt;$E159+$G159,$E159+$F159,$E159+$G159)),"",IF(OR($L159=Translation!$C$50,$L159=Translation!$D$50),"",IF(OR($L159=Translation!$C$51,$L159=Translation!$D$51),Translation!$K$5,IF($L159&gt;IF($E159+$F159&gt;$E159+$G159,$E159+$F159,$E159+$G159),$L159-IF($E159+$F159&gt;$E159+$G159,$E159+$F159,$E159+$G159),IF($L159&lt;IF($E159+$F159&lt;$E159+$G159,$E159+$F159,$E159+$G159),$L159-IF($E159+$F159&lt;$E159+$G159,$E159+$F159,$E159+$G159),"")))))</f>
        <v/>
      </c>
      <c r="R159" s="274" t="str">
        <f>IF(AND(IF($M159="",IF($E159+$F159&gt;$E159+$G159,$E159+$F159,$E159+$G159),"XXX")&lt;=IF($E159+$F159&gt;$E159+$G159,$E159+$F159,$E159+$G159),IF($M159="",IF($E159+$F159&gt;$E159+$G159,$E159+$F159,$E159+$G159),"XXX")&gt;=IF($E159+$F159&lt;$E159+$G159,$E159+$F159,$E159+$G159)),"",IF(OR($M159=Translation!$C$50,$M159=Translation!$D$50),"",IF(OR($M159=Translation!$C$51,$M159=Translation!$D$51),Translation!$K$5,IF($M159&gt;IF($E159+$F159&gt;$E159+$G159,$E159+$F159,$E159+$G159),$M159-IF($E159+$F159&gt;$E159+$G159,$E159+$F159,$E159+$G159),IF($M159&lt;IF($E159+$F159&lt;$E159+$G159,$E159+$F159,$E159+$G159),$M159-IF($E159+$F159&lt;$E159+$G159,$E159+$F159,$E159+$G159),"")))))</f>
        <v/>
      </c>
      <c r="S159" s="275"/>
      <c r="T159" s="23" t="str">
        <f t="shared" si="6"/>
        <v/>
      </c>
      <c r="U159" s="24" t="str">
        <f t="shared" si="5"/>
        <v/>
      </c>
      <c r="V159" s="261"/>
      <c r="W159" s="276"/>
      <c r="X159" s="277"/>
      <c r="Y159" s="264" t="str">
        <f>IF(AND(IF($W159="",IF($E159+$F159&gt;$E159+$G159,$E159+$F159,$E159+$G159),"XXX")&lt;=IF($E159+$F159&gt;$E159+$G159,$E159+$F159,$E159+$G159),IF($W159="",IF($E159+$F159&gt;$E159+$G159,$E159+$F159,$E159+$G159),"XXX")&gt;=IF($E159+$F159&lt;$E159+$G159,$E159+$F159,$E159+$G159)),"",IF(OR($W159=Translation!$C$50,$W159=Translation!$D$50),"",IF(OR($W159=Translation!$C$51,$W159=Translation!$D$51),Translation!$K$5,IF($W159&gt;IF($E159+$F159&gt;$E159+$G159,$E159+$F159,$E159+$G159),$W159-IF($E159+$F159&gt;$E159+$G159,$E159+$F159,$E159+$G159),IF($W159&lt;IF($E159+$F159&lt;$E159+$G159,$E159+$F159,$E159+$G159),$W159-IF($E159+$F159&lt;$E159+$G159,$E159+$F159,$E159+$G159),"")))))</f>
        <v/>
      </c>
      <c r="Z159" s="265" t="str">
        <f>IF(AND(IF($X159="",IF($E159+$F159&gt;$E159+$G159,$E159+$F159,$E159+$G159),"XXX")&lt;=IF($E159+$F159&gt;$E159+$G159,$E159+$F159,$E159+$G159),IF($X159="",IF($E159+$F159&gt;$E159+$G159,$E159+$F159,$E159+$G159),"XXX")&gt;=IF($E159+$F159&lt;$E159+$G159,$E159+$F159,$E159+$G159)),"",IF(OR($X159=Translation!$C$50,$X159=Translation!$D$50),"",IF(OR($X159=Translation!$C$51,$X159=Translation!$D$51),Translation!$K$5,IF($X159&gt;IF($E159+$F159&gt;$E159+$G159,$E159+$F159,$E159+$G159),$X159-IF($E159+$F159&gt;$E159+$G159,$E159+$F159,$E159+$G159),IF($X159&lt;IF($E159+$F159&lt;$E159+$G159,$E159+$F159,$E159+$G159),$X159-IF($E159+$F159&lt;$E159+$G159,$E159+$F159,$E159+$G159),"")))))</f>
        <v/>
      </c>
      <c r="AA159" s="278" t="str">
        <f>IF(ISBLANK(Report!AI159),"",AI159)</f>
        <v/>
      </c>
      <c r="AB159" s="25" t="str">
        <f t="shared" si="8"/>
        <v/>
      </c>
      <c r="AC159" s="26" t="str">
        <f t="shared" si="9"/>
        <v/>
      </c>
      <c r="AE159" s="45"/>
      <c r="AF159" s="177">
        <v>158</v>
      </c>
      <c r="AG159" s="177" t="str">
        <f t="shared" si="7"/>
        <v/>
      </c>
      <c r="AI159" s="16"/>
      <c r="AJ159" s="189"/>
    </row>
    <row r="160" spans="1:36" s="177" customFormat="1" ht="17.399999999999999" x14ac:dyDescent="0.3">
      <c r="A160" s="190"/>
      <c r="B160" s="196"/>
      <c r="C160" s="267"/>
      <c r="D160" s="268"/>
      <c r="E160" s="269"/>
      <c r="F160" s="269"/>
      <c r="G160" s="269"/>
      <c r="H160" s="270" t="str">
        <f>IF(AND(I160&lt;&gt;"",I160&lt;&gt;"None"),VLOOKUP(I160,Translation!$N$4:$O$111,2,FALSE),"")</f>
        <v/>
      </c>
      <c r="I160" s="270"/>
      <c r="J160" s="269"/>
      <c r="K160" s="269"/>
      <c r="L160" s="269"/>
      <c r="M160" s="271"/>
      <c r="N160" s="272"/>
      <c r="O160" s="273" t="str">
        <f>IF(AND(IF($J160="",IF($E160+$F160&gt;$E160+$G160,$E160+$F160,$E160+$G160),"XXX")&lt;=IF($E160+$F160&gt;$E160+$G160,$E160+$F160,$E160+$G160),IF($J160="",IF($E160+$F160&gt;$E160+$G160,$E160+$F160,$E160+$G160),"XXX")&gt;=IF($E160+$F160&lt;$E160+$G160,$E160+$F160,$E160+$G160)),"",IF(OR($J160=Translation!$C$50,$J160=Translation!$D$50),"",IF(OR($J160=Translation!$C$51,$J160=Translation!$D$51),Translation!$K$5,IF($J160&gt;IF($E160+$F160&gt;$E160+$G160,$E160+$F160,$E160+$G160),$J160-IF($E160+$F160&gt;$E160+$G160,$E160+$F160,$E160+$G160),IF($J160&lt;IF($E160+$F160&lt;$E160+$G160,$E160+$F160,$E160+$G160),$J160-IF($E160+$F160&lt;$E160+$G160,$E160+$F160,$E160+$G160),"")))))</f>
        <v/>
      </c>
      <c r="P160" s="274" t="str">
        <f>IF(AND(IF($K160="",IF($E160+$F160&gt;$E160+$G160,$E160+$F160,$E160+$G160),"XXX")&lt;=IF($E160+$F160&gt;$E160+$G160,$E160+$F160,$E160+$G160),IF($K160="",IF($E160+$F160&gt;$E160+$G160,$E160+$F160,$E160+$G160),"XXX")&gt;=IF($E160+$F160&lt;$E160+$G160,$E160+$F160,$E160+$G160)),"",IF(OR($K160=Translation!$C$50,$K160=Translation!$D$50),"",IF(OR($K160=Translation!$C$51,$K160=Translation!$D$51),Translation!$K$5,IF($K160&gt;IF($E160+$F160&gt;$E160+$G160,$E160+$F160,$E160+$G160),$K160-IF($E160+$F160&gt;$E160+$G160,$E160+$F160,$E160+$G160),IF($K160&lt;IF($E160+$F160&lt;$E160+$G160,$E160+$F160,$E160+$G160),$K160-IF($E160+$F160&lt;$E160+$G160,$E160+$F160,$E160+$G160),"")))))</f>
        <v/>
      </c>
      <c r="Q160" s="274" t="str">
        <f>IF(AND(IF($L160="",IF($E160+$F160&gt;$E160+$G160,$E160+$F160,$E160+$G160),"XXX")&lt;=IF($E160+$F160&gt;$E160+$G160,$E160+$F160,$E160+$G160),IF($L160="",IF($E160+$F160&gt;$E160+$G160,$E160+$F160,$E160+$G160),"XXX")&gt;=IF($E160+$F160&lt;$E160+$G160,$E160+$F160,$E160+$G160)),"",IF(OR($L160=Translation!$C$50,$L160=Translation!$D$50),"",IF(OR($L160=Translation!$C$51,$L160=Translation!$D$51),Translation!$K$5,IF($L160&gt;IF($E160+$F160&gt;$E160+$G160,$E160+$F160,$E160+$G160),$L160-IF($E160+$F160&gt;$E160+$G160,$E160+$F160,$E160+$G160),IF($L160&lt;IF($E160+$F160&lt;$E160+$G160,$E160+$F160,$E160+$G160),$L160-IF($E160+$F160&lt;$E160+$G160,$E160+$F160,$E160+$G160),"")))))</f>
        <v/>
      </c>
      <c r="R160" s="274" t="str">
        <f>IF(AND(IF($M160="",IF($E160+$F160&gt;$E160+$G160,$E160+$F160,$E160+$G160),"XXX")&lt;=IF($E160+$F160&gt;$E160+$G160,$E160+$F160,$E160+$G160),IF($M160="",IF($E160+$F160&gt;$E160+$G160,$E160+$F160,$E160+$G160),"XXX")&gt;=IF($E160+$F160&lt;$E160+$G160,$E160+$F160,$E160+$G160)),"",IF(OR($M160=Translation!$C$50,$M160=Translation!$D$50),"",IF(OR($M160=Translation!$C$51,$M160=Translation!$D$51),Translation!$K$5,IF($M160&gt;IF($E160+$F160&gt;$E160+$G160,$E160+$F160,$E160+$G160),$M160-IF($E160+$F160&gt;$E160+$G160,$E160+$F160,$E160+$G160),IF($M160&lt;IF($E160+$F160&lt;$E160+$G160,$E160+$F160,$E160+$G160),$M160-IF($E160+$F160&lt;$E160+$G160,$E160+$F160,$E160+$G160),"")))))</f>
        <v/>
      </c>
      <c r="S160" s="275"/>
      <c r="T160" s="23" t="str">
        <f t="shared" si="6"/>
        <v/>
      </c>
      <c r="U160" s="24" t="str">
        <f t="shared" si="5"/>
        <v/>
      </c>
      <c r="V160" s="261"/>
      <c r="W160" s="276"/>
      <c r="X160" s="277"/>
      <c r="Y160" s="264" t="str">
        <f>IF(AND(IF($W160="",IF($E160+$F160&gt;$E160+$G160,$E160+$F160,$E160+$G160),"XXX")&lt;=IF($E160+$F160&gt;$E160+$G160,$E160+$F160,$E160+$G160),IF($W160="",IF($E160+$F160&gt;$E160+$G160,$E160+$F160,$E160+$G160),"XXX")&gt;=IF($E160+$F160&lt;$E160+$G160,$E160+$F160,$E160+$G160)),"",IF(OR($W160=Translation!$C$50,$W160=Translation!$D$50),"",IF(OR($W160=Translation!$C$51,$W160=Translation!$D$51),Translation!$K$5,IF($W160&gt;IF($E160+$F160&gt;$E160+$G160,$E160+$F160,$E160+$G160),$W160-IF($E160+$F160&gt;$E160+$G160,$E160+$F160,$E160+$G160),IF($W160&lt;IF($E160+$F160&lt;$E160+$G160,$E160+$F160,$E160+$G160),$W160-IF($E160+$F160&lt;$E160+$G160,$E160+$F160,$E160+$G160),"")))))</f>
        <v/>
      </c>
      <c r="Z160" s="265" t="str">
        <f>IF(AND(IF($X160="",IF($E160+$F160&gt;$E160+$G160,$E160+$F160,$E160+$G160),"XXX")&lt;=IF($E160+$F160&gt;$E160+$G160,$E160+$F160,$E160+$G160),IF($X160="",IF($E160+$F160&gt;$E160+$G160,$E160+$F160,$E160+$G160),"XXX")&gt;=IF($E160+$F160&lt;$E160+$G160,$E160+$F160,$E160+$G160)),"",IF(OR($X160=Translation!$C$50,$X160=Translation!$D$50),"",IF(OR($X160=Translation!$C$51,$X160=Translation!$D$51),Translation!$K$5,IF($X160&gt;IF($E160+$F160&gt;$E160+$G160,$E160+$F160,$E160+$G160),$X160-IF($E160+$F160&gt;$E160+$G160,$E160+$F160,$E160+$G160),IF($X160&lt;IF($E160+$F160&lt;$E160+$G160,$E160+$F160,$E160+$G160),$X160-IF($E160+$F160&lt;$E160+$G160,$E160+$F160,$E160+$G160),"")))))</f>
        <v/>
      </c>
      <c r="AA160" s="278" t="str">
        <f>IF(ISBLANK(Report!AI160),"",AI160)</f>
        <v/>
      </c>
      <c r="AB160" s="25" t="str">
        <f t="shared" si="8"/>
        <v/>
      </c>
      <c r="AC160" s="26" t="str">
        <f t="shared" si="9"/>
        <v/>
      </c>
      <c r="AE160" s="45"/>
      <c r="AF160" s="15">
        <v>159</v>
      </c>
      <c r="AG160" s="177" t="str">
        <f t="shared" si="7"/>
        <v/>
      </c>
      <c r="AI160" s="16"/>
      <c r="AJ160" s="189"/>
    </row>
    <row r="161" spans="1:36" s="177" customFormat="1" ht="17.399999999999999" x14ac:dyDescent="0.3">
      <c r="A161" s="190"/>
      <c r="B161" s="196"/>
      <c r="C161" s="267"/>
      <c r="D161" s="268"/>
      <c r="E161" s="269"/>
      <c r="F161" s="269"/>
      <c r="G161" s="269"/>
      <c r="H161" s="270" t="str">
        <f>IF(AND(I161&lt;&gt;"",I161&lt;&gt;"None"),VLOOKUP(I161,Translation!$N$4:$O$111,2,FALSE),"")</f>
        <v/>
      </c>
      <c r="I161" s="270"/>
      <c r="J161" s="269"/>
      <c r="K161" s="269"/>
      <c r="L161" s="269"/>
      <c r="M161" s="271"/>
      <c r="N161" s="272"/>
      <c r="O161" s="273" t="str">
        <f>IF(AND(IF($J161="",IF($E161+$F161&gt;$E161+$G161,$E161+$F161,$E161+$G161),"XXX")&lt;=IF($E161+$F161&gt;$E161+$G161,$E161+$F161,$E161+$G161),IF($J161="",IF($E161+$F161&gt;$E161+$G161,$E161+$F161,$E161+$G161),"XXX")&gt;=IF($E161+$F161&lt;$E161+$G161,$E161+$F161,$E161+$G161)),"",IF(OR($J161=Translation!$C$50,$J161=Translation!$D$50),"",IF(OR($J161=Translation!$C$51,$J161=Translation!$D$51),Translation!$K$5,IF($J161&gt;IF($E161+$F161&gt;$E161+$G161,$E161+$F161,$E161+$G161),$J161-IF($E161+$F161&gt;$E161+$G161,$E161+$F161,$E161+$G161),IF($J161&lt;IF($E161+$F161&lt;$E161+$G161,$E161+$F161,$E161+$G161),$J161-IF($E161+$F161&lt;$E161+$G161,$E161+$F161,$E161+$G161),"")))))</f>
        <v/>
      </c>
      <c r="P161" s="274" t="str">
        <f>IF(AND(IF($K161="",IF($E161+$F161&gt;$E161+$G161,$E161+$F161,$E161+$G161),"XXX")&lt;=IF($E161+$F161&gt;$E161+$G161,$E161+$F161,$E161+$G161),IF($K161="",IF($E161+$F161&gt;$E161+$G161,$E161+$F161,$E161+$G161),"XXX")&gt;=IF($E161+$F161&lt;$E161+$G161,$E161+$F161,$E161+$G161)),"",IF(OR($K161=Translation!$C$50,$K161=Translation!$D$50),"",IF(OR($K161=Translation!$C$51,$K161=Translation!$D$51),Translation!$K$5,IF($K161&gt;IF($E161+$F161&gt;$E161+$G161,$E161+$F161,$E161+$G161),$K161-IF($E161+$F161&gt;$E161+$G161,$E161+$F161,$E161+$G161),IF($K161&lt;IF($E161+$F161&lt;$E161+$G161,$E161+$F161,$E161+$G161),$K161-IF($E161+$F161&lt;$E161+$G161,$E161+$F161,$E161+$G161),"")))))</f>
        <v/>
      </c>
      <c r="Q161" s="274" t="str">
        <f>IF(AND(IF($L161="",IF($E161+$F161&gt;$E161+$G161,$E161+$F161,$E161+$G161),"XXX")&lt;=IF($E161+$F161&gt;$E161+$G161,$E161+$F161,$E161+$G161),IF($L161="",IF($E161+$F161&gt;$E161+$G161,$E161+$F161,$E161+$G161),"XXX")&gt;=IF($E161+$F161&lt;$E161+$G161,$E161+$F161,$E161+$G161)),"",IF(OR($L161=Translation!$C$50,$L161=Translation!$D$50),"",IF(OR($L161=Translation!$C$51,$L161=Translation!$D$51),Translation!$K$5,IF($L161&gt;IF($E161+$F161&gt;$E161+$G161,$E161+$F161,$E161+$G161),$L161-IF($E161+$F161&gt;$E161+$G161,$E161+$F161,$E161+$G161),IF($L161&lt;IF($E161+$F161&lt;$E161+$G161,$E161+$F161,$E161+$G161),$L161-IF($E161+$F161&lt;$E161+$G161,$E161+$F161,$E161+$G161),"")))))</f>
        <v/>
      </c>
      <c r="R161" s="274" t="str">
        <f>IF(AND(IF($M161="",IF($E161+$F161&gt;$E161+$G161,$E161+$F161,$E161+$G161),"XXX")&lt;=IF($E161+$F161&gt;$E161+$G161,$E161+$F161,$E161+$G161),IF($M161="",IF($E161+$F161&gt;$E161+$G161,$E161+$F161,$E161+$G161),"XXX")&gt;=IF($E161+$F161&lt;$E161+$G161,$E161+$F161,$E161+$G161)),"",IF(OR($M161=Translation!$C$50,$M161=Translation!$D$50),"",IF(OR($M161=Translation!$C$51,$M161=Translation!$D$51),Translation!$K$5,IF($M161&gt;IF($E161+$F161&gt;$E161+$G161,$E161+$F161,$E161+$G161),$M161-IF($E161+$F161&gt;$E161+$G161,$E161+$F161,$E161+$G161),IF($M161&lt;IF($E161+$F161&lt;$E161+$G161,$E161+$F161,$E161+$G161),$M161-IF($E161+$F161&lt;$E161+$G161,$E161+$F161,$E161+$G161),"")))))</f>
        <v/>
      </c>
      <c r="S161" s="275"/>
      <c r="T161" s="23" t="str">
        <f t="shared" si="6"/>
        <v/>
      </c>
      <c r="U161" s="24" t="str">
        <f t="shared" si="5"/>
        <v/>
      </c>
      <c r="V161" s="261"/>
      <c r="W161" s="276"/>
      <c r="X161" s="277"/>
      <c r="Y161" s="264" t="str">
        <f>IF(AND(IF($W161="",IF($E161+$F161&gt;$E161+$G161,$E161+$F161,$E161+$G161),"XXX")&lt;=IF($E161+$F161&gt;$E161+$G161,$E161+$F161,$E161+$G161),IF($W161="",IF($E161+$F161&gt;$E161+$G161,$E161+$F161,$E161+$G161),"XXX")&gt;=IF($E161+$F161&lt;$E161+$G161,$E161+$F161,$E161+$G161)),"",IF(OR($W161=Translation!$C$50,$W161=Translation!$D$50),"",IF(OR($W161=Translation!$C$51,$W161=Translation!$D$51),Translation!$K$5,IF($W161&gt;IF($E161+$F161&gt;$E161+$G161,$E161+$F161,$E161+$G161),$W161-IF($E161+$F161&gt;$E161+$G161,$E161+$F161,$E161+$G161),IF($W161&lt;IF($E161+$F161&lt;$E161+$G161,$E161+$F161,$E161+$G161),$W161-IF($E161+$F161&lt;$E161+$G161,$E161+$F161,$E161+$G161),"")))))</f>
        <v/>
      </c>
      <c r="Z161" s="265" t="str">
        <f>IF(AND(IF($X161="",IF($E161+$F161&gt;$E161+$G161,$E161+$F161,$E161+$G161),"XXX")&lt;=IF($E161+$F161&gt;$E161+$G161,$E161+$F161,$E161+$G161),IF($X161="",IF($E161+$F161&gt;$E161+$G161,$E161+$F161,$E161+$G161),"XXX")&gt;=IF($E161+$F161&lt;$E161+$G161,$E161+$F161,$E161+$G161)),"",IF(OR($X161=Translation!$C$50,$X161=Translation!$D$50),"",IF(OR($X161=Translation!$C$51,$X161=Translation!$D$51),Translation!$K$5,IF($X161&gt;IF($E161+$F161&gt;$E161+$G161,$E161+$F161,$E161+$G161),$X161-IF($E161+$F161&gt;$E161+$G161,$E161+$F161,$E161+$G161),IF($X161&lt;IF($E161+$F161&lt;$E161+$G161,$E161+$F161,$E161+$G161),$X161-IF($E161+$F161&lt;$E161+$G161,$E161+$F161,$E161+$G161),"")))))</f>
        <v/>
      </c>
      <c r="AA161" s="278" t="str">
        <f>IF(ISBLANK(Report!AI161),"",AI161)</f>
        <v/>
      </c>
      <c r="AB161" s="25" t="str">
        <f t="shared" si="8"/>
        <v/>
      </c>
      <c r="AC161" s="26" t="str">
        <f t="shared" si="9"/>
        <v/>
      </c>
      <c r="AE161" s="45"/>
      <c r="AF161" s="177">
        <v>160</v>
      </c>
      <c r="AG161" s="177" t="str">
        <f t="shared" si="7"/>
        <v/>
      </c>
      <c r="AI161" s="16"/>
      <c r="AJ161" s="189"/>
    </row>
    <row r="162" spans="1:36" s="177" customFormat="1" ht="17.399999999999999" x14ac:dyDescent="0.3">
      <c r="A162" s="190"/>
      <c r="B162" s="196"/>
      <c r="C162" s="267"/>
      <c r="D162" s="268"/>
      <c r="E162" s="269"/>
      <c r="F162" s="269"/>
      <c r="G162" s="269"/>
      <c r="H162" s="270" t="str">
        <f>IF(AND(I162&lt;&gt;"",I162&lt;&gt;"None"),VLOOKUP(I162,Translation!$N$4:$O$111,2,FALSE),"")</f>
        <v/>
      </c>
      <c r="I162" s="270"/>
      <c r="J162" s="269"/>
      <c r="K162" s="269"/>
      <c r="L162" s="269"/>
      <c r="M162" s="271"/>
      <c r="N162" s="272"/>
      <c r="O162" s="273" t="str">
        <f>IF(AND(IF($J162="",IF($E162+$F162&gt;$E162+$G162,$E162+$F162,$E162+$G162),"XXX")&lt;=IF($E162+$F162&gt;$E162+$G162,$E162+$F162,$E162+$G162),IF($J162="",IF($E162+$F162&gt;$E162+$G162,$E162+$F162,$E162+$G162),"XXX")&gt;=IF($E162+$F162&lt;$E162+$G162,$E162+$F162,$E162+$G162)),"",IF(OR($J162=Translation!$C$50,$J162=Translation!$D$50),"",IF(OR($J162=Translation!$C$51,$J162=Translation!$D$51),Translation!$K$5,IF($J162&gt;IF($E162+$F162&gt;$E162+$G162,$E162+$F162,$E162+$G162),$J162-IF($E162+$F162&gt;$E162+$G162,$E162+$F162,$E162+$G162),IF($J162&lt;IF($E162+$F162&lt;$E162+$G162,$E162+$F162,$E162+$G162),$J162-IF($E162+$F162&lt;$E162+$G162,$E162+$F162,$E162+$G162),"")))))</f>
        <v/>
      </c>
      <c r="P162" s="274" t="str">
        <f>IF(AND(IF($K162="",IF($E162+$F162&gt;$E162+$G162,$E162+$F162,$E162+$G162),"XXX")&lt;=IF($E162+$F162&gt;$E162+$G162,$E162+$F162,$E162+$G162),IF($K162="",IF($E162+$F162&gt;$E162+$G162,$E162+$F162,$E162+$G162),"XXX")&gt;=IF($E162+$F162&lt;$E162+$G162,$E162+$F162,$E162+$G162)),"",IF(OR($K162=Translation!$C$50,$K162=Translation!$D$50),"",IF(OR($K162=Translation!$C$51,$K162=Translation!$D$51),Translation!$K$5,IF($K162&gt;IF($E162+$F162&gt;$E162+$G162,$E162+$F162,$E162+$G162),$K162-IF($E162+$F162&gt;$E162+$G162,$E162+$F162,$E162+$G162),IF($K162&lt;IF($E162+$F162&lt;$E162+$G162,$E162+$F162,$E162+$G162),$K162-IF($E162+$F162&lt;$E162+$G162,$E162+$F162,$E162+$G162),"")))))</f>
        <v/>
      </c>
      <c r="Q162" s="274" t="str">
        <f>IF(AND(IF($L162="",IF($E162+$F162&gt;$E162+$G162,$E162+$F162,$E162+$G162),"XXX")&lt;=IF($E162+$F162&gt;$E162+$G162,$E162+$F162,$E162+$G162),IF($L162="",IF($E162+$F162&gt;$E162+$G162,$E162+$F162,$E162+$G162),"XXX")&gt;=IF($E162+$F162&lt;$E162+$G162,$E162+$F162,$E162+$G162)),"",IF(OR($L162=Translation!$C$50,$L162=Translation!$D$50),"",IF(OR($L162=Translation!$C$51,$L162=Translation!$D$51),Translation!$K$5,IF($L162&gt;IF($E162+$F162&gt;$E162+$G162,$E162+$F162,$E162+$G162),$L162-IF($E162+$F162&gt;$E162+$G162,$E162+$F162,$E162+$G162),IF($L162&lt;IF($E162+$F162&lt;$E162+$G162,$E162+$F162,$E162+$G162),$L162-IF($E162+$F162&lt;$E162+$G162,$E162+$F162,$E162+$G162),"")))))</f>
        <v/>
      </c>
      <c r="R162" s="274" t="str">
        <f>IF(AND(IF($M162="",IF($E162+$F162&gt;$E162+$G162,$E162+$F162,$E162+$G162),"XXX")&lt;=IF($E162+$F162&gt;$E162+$G162,$E162+$F162,$E162+$G162),IF($M162="",IF($E162+$F162&gt;$E162+$G162,$E162+$F162,$E162+$G162),"XXX")&gt;=IF($E162+$F162&lt;$E162+$G162,$E162+$F162,$E162+$G162)),"",IF(OR($M162=Translation!$C$50,$M162=Translation!$D$50),"",IF(OR($M162=Translation!$C$51,$M162=Translation!$D$51),Translation!$K$5,IF($M162&gt;IF($E162+$F162&gt;$E162+$G162,$E162+$F162,$E162+$G162),$M162-IF($E162+$F162&gt;$E162+$G162,$E162+$F162,$E162+$G162),IF($M162&lt;IF($E162+$F162&lt;$E162+$G162,$E162+$F162,$E162+$G162),$M162-IF($E162+$F162&lt;$E162+$G162,$E162+$F162,$E162+$G162),"")))))</f>
        <v/>
      </c>
      <c r="S162" s="275"/>
      <c r="T162" s="23" t="str">
        <f t="shared" si="6"/>
        <v/>
      </c>
      <c r="U162" s="24" t="str">
        <f t="shared" si="5"/>
        <v/>
      </c>
      <c r="V162" s="261"/>
      <c r="W162" s="276"/>
      <c r="X162" s="277"/>
      <c r="Y162" s="264" t="str">
        <f>IF(AND(IF($W162="",IF($E162+$F162&gt;$E162+$G162,$E162+$F162,$E162+$G162),"XXX")&lt;=IF($E162+$F162&gt;$E162+$G162,$E162+$F162,$E162+$G162),IF($W162="",IF($E162+$F162&gt;$E162+$G162,$E162+$F162,$E162+$G162),"XXX")&gt;=IF($E162+$F162&lt;$E162+$G162,$E162+$F162,$E162+$G162)),"",IF(OR($W162=Translation!$C$50,$W162=Translation!$D$50),"",IF(OR($W162=Translation!$C$51,$W162=Translation!$D$51),Translation!$K$5,IF($W162&gt;IF($E162+$F162&gt;$E162+$G162,$E162+$F162,$E162+$G162),$W162-IF($E162+$F162&gt;$E162+$G162,$E162+$F162,$E162+$G162),IF($W162&lt;IF($E162+$F162&lt;$E162+$G162,$E162+$F162,$E162+$G162),$W162-IF($E162+$F162&lt;$E162+$G162,$E162+$F162,$E162+$G162),"")))))</f>
        <v/>
      </c>
      <c r="Z162" s="265" t="str">
        <f>IF(AND(IF($X162="",IF($E162+$F162&gt;$E162+$G162,$E162+$F162,$E162+$G162),"XXX")&lt;=IF($E162+$F162&gt;$E162+$G162,$E162+$F162,$E162+$G162),IF($X162="",IF($E162+$F162&gt;$E162+$G162,$E162+$F162,$E162+$G162),"XXX")&gt;=IF($E162+$F162&lt;$E162+$G162,$E162+$F162,$E162+$G162)),"",IF(OR($X162=Translation!$C$50,$X162=Translation!$D$50),"",IF(OR($X162=Translation!$C$51,$X162=Translation!$D$51),Translation!$K$5,IF($X162&gt;IF($E162+$F162&gt;$E162+$G162,$E162+$F162,$E162+$G162),$X162-IF($E162+$F162&gt;$E162+$G162,$E162+$F162,$E162+$G162),IF($X162&lt;IF($E162+$F162&lt;$E162+$G162,$E162+$F162,$E162+$G162),$X162-IF($E162+$F162&lt;$E162+$G162,$E162+$F162,$E162+$G162),"")))))</f>
        <v/>
      </c>
      <c r="AA162" s="278" t="str">
        <f>IF(ISBLANK(Report!AI162),"",AI162)</f>
        <v/>
      </c>
      <c r="AB162" s="25" t="str">
        <f t="shared" si="8"/>
        <v/>
      </c>
      <c r="AC162" s="26" t="str">
        <f t="shared" si="9"/>
        <v/>
      </c>
      <c r="AE162" s="45"/>
      <c r="AF162" s="15">
        <v>161</v>
      </c>
      <c r="AG162" s="177" t="str">
        <f t="shared" si="7"/>
        <v/>
      </c>
      <c r="AI162" s="16"/>
      <c r="AJ162" s="189"/>
    </row>
    <row r="163" spans="1:36" s="177" customFormat="1" ht="17.399999999999999" x14ac:dyDescent="0.3">
      <c r="A163" s="190"/>
      <c r="B163" s="196"/>
      <c r="C163" s="267"/>
      <c r="D163" s="268"/>
      <c r="E163" s="269"/>
      <c r="F163" s="269"/>
      <c r="G163" s="269"/>
      <c r="H163" s="270" t="str">
        <f>IF(AND(I163&lt;&gt;"",I163&lt;&gt;"None"),VLOOKUP(I163,Translation!$N$4:$O$111,2,FALSE),"")</f>
        <v/>
      </c>
      <c r="I163" s="270"/>
      <c r="J163" s="269"/>
      <c r="K163" s="269"/>
      <c r="L163" s="269"/>
      <c r="M163" s="271"/>
      <c r="N163" s="272"/>
      <c r="O163" s="273" t="str">
        <f>IF(AND(IF($J163="",IF($E163+$F163&gt;$E163+$G163,$E163+$F163,$E163+$G163),"XXX")&lt;=IF($E163+$F163&gt;$E163+$G163,$E163+$F163,$E163+$G163),IF($J163="",IF($E163+$F163&gt;$E163+$G163,$E163+$F163,$E163+$G163),"XXX")&gt;=IF($E163+$F163&lt;$E163+$G163,$E163+$F163,$E163+$G163)),"",IF(OR($J163=Translation!$C$50,$J163=Translation!$D$50),"",IF(OR($J163=Translation!$C$51,$J163=Translation!$D$51),Translation!$K$5,IF($J163&gt;IF($E163+$F163&gt;$E163+$G163,$E163+$F163,$E163+$G163),$J163-IF($E163+$F163&gt;$E163+$G163,$E163+$F163,$E163+$G163),IF($J163&lt;IF($E163+$F163&lt;$E163+$G163,$E163+$F163,$E163+$G163),$J163-IF($E163+$F163&lt;$E163+$G163,$E163+$F163,$E163+$G163),"")))))</f>
        <v/>
      </c>
      <c r="P163" s="274" t="str">
        <f>IF(AND(IF($K163="",IF($E163+$F163&gt;$E163+$G163,$E163+$F163,$E163+$G163),"XXX")&lt;=IF($E163+$F163&gt;$E163+$G163,$E163+$F163,$E163+$G163),IF($K163="",IF($E163+$F163&gt;$E163+$G163,$E163+$F163,$E163+$G163),"XXX")&gt;=IF($E163+$F163&lt;$E163+$G163,$E163+$F163,$E163+$G163)),"",IF(OR($K163=Translation!$C$50,$K163=Translation!$D$50),"",IF(OR($K163=Translation!$C$51,$K163=Translation!$D$51),Translation!$K$5,IF($K163&gt;IF($E163+$F163&gt;$E163+$G163,$E163+$F163,$E163+$G163),$K163-IF($E163+$F163&gt;$E163+$G163,$E163+$F163,$E163+$G163),IF($K163&lt;IF($E163+$F163&lt;$E163+$G163,$E163+$F163,$E163+$G163),$K163-IF($E163+$F163&lt;$E163+$G163,$E163+$F163,$E163+$G163),"")))))</f>
        <v/>
      </c>
      <c r="Q163" s="274" t="str">
        <f>IF(AND(IF($L163="",IF($E163+$F163&gt;$E163+$G163,$E163+$F163,$E163+$G163),"XXX")&lt;=IF($E163+$F163&gt;$E163+$G163,$E163+$F163,$E163+$G163),IF($L163="",IF($E163+$F163&gt;$E163+$G163,$E163+$F163,$E163+$G163),"XXX")&gt;=IF($E163+$F163&lt;$E163+$G163,$E163+$F163,$E163+$G163)),"",IF(OR($L163=Translation!$C$50,$L163=Translation!$D$50),"",IF(OR($L163=Translation!$C$51,$L163=Translation!$D$51),Translation!$K$5,IF($L163&gt;IF($E163+$F163&gt;$E163+$G163,$E163+$F163,$E163+$G163),$L163-IF($E163+$F163&gt;$E163+$G163,$E163+$F163,$E163+$G163),IF($L163&lt;IF($E163+$F163&lt;$E163+$G163,$E163+$F163,$E163+$G163),$L163-IF($E163+$F163&lt;$E163+$G163,$E163+$F163,$E163+$G163),"")))))</f>
        <v/>
      </c>
      <c r="R163" s="274" t="str">
        <f>IF(AND(IF($M163="",IF($E163+$F163&gt;$E163+$G163,$E163+$F163,$E163+$G163),"XXX")&lt;=IF($E163+$F163&gt;$E163+$G163,$E163+$F163,$E163+$G163),IF($M163="",IF($E163+$F163&gt;$E163+$G163,$E163+$F163,$E163+$G163),"XXX")&gt;=IF($E163+$F163&lt;$E163+$G163,$E163+$F163,$E163+$G163)),"",IF(OR($M163=Translation!$C$50,$M163=Translation!$D$50),"",IF(OR($M163=Translation!$C$51,$M163=Translation!$D$51),Translation!$K$5,IF($M163&gt;IF($E163+$F163&gt;$E163+$G163,$E163+$F163,$E163+$G163),$M163-IF($E163+$F163&gt;$E163+$G163,$E163+$F163,$E163+$G163),IF($M163&lt;IF($E163+$F163&lt;$E163+$G163,$E163+$F163,$E163+$G163),$M163-IF($E163+$F163&lt;$E163+$G163,$E163+$F163,$E163+$G163),"")))))</f>
        <v/>
      </c>
      <c r="S163" s="275"/>
      <c r="T163" s="23" t="str">
        <f t="shared" si="6"/>
        <v/>
      </c>
      <c r="U163" s="24" t="str">
        <f t="shared" si="5"/>
        <v/>
      </c>
      <c r="V163" s="261"/>
      <c r="W163" s="276"/>
      <c r="X163" s="277"/>
      <c r="Y163" s="264" t="str">
        <f>IF(AND(IF($W163="",IF($E163+$F163&gt;$E163+$G163,$E163+$F163,$E163+$G163),"XXX")&lt;=IF($E163+$F163&gt;$E163+$G163,$E163+$F163,$E163+$G163),IF($W163="",IF($E163+$F163&gt;$E163+$G163,$E163+$F163,$E163+$G163),"XXX")&gt;=IF($E163+$F163&lt;$E163+$G163,$E163+$F163,$E163+$G163)),"",IF(OR($W163=Translation!$C$50,$W163=Translation!$D$50),"",IF(OR($W163=Translation!$C$51,$W163=Translation!$D$51),Translation!$K$5,IF($W163&gt;IF($E163+$F163&gt;$E163+$G163,$E163+$F163,$E163+$G163),$W163-IF($E163+$F163&gt;$E163+$G163,$E163+$F163,$E163+$G163),IF($W163&lt;IF($E163+$F163&lt;$E163+$G163,$E163+$F163,$E163+$G163),$W163-IF($E163+$F163&lt;$E163+$G163,$E163+$F163,$E163+$G163),"")))))</f>
        <v/>
      </c>
      <c r="Z163" s="265" t="str">
        <f>IF(AND(IF($X163="",IF($E163+$F163&gt;$E163+$G163,$E163+$F163,$E163+$G163),"XXX")&lt;=IF($E163+$F163&gt;$E163+$G163,$E163+$F163,$E163+$G163),IF($X163="",IF($E163+$F163&gt;$E163+$G163,$E163+$F163,$E163+$G163),"XXX")&gt;=IF($E163+$F163&lt;$E163+$G163,$E163+$F163,$E163+$G163)),"",IF(OR($X163=Translation!$C$50,$X163=Translation!$D$50),"",IF(OR($X163=Translation!$C$51,$X163=Translation!$D$51),Translation!$K$5,IF($X163&gt;IF($E163+$F163&gt;$E163+$G163,$E163+$F163,$E163+$G163),$X163-IF($E163+$F163&gt;$E163+$G163,$E163+$F163,$E163+$G163),IF($X163&lt;IF($E163+$F163&lt;$E163+$G163,$E163+$F163,$E163+$G163),$X163-IF($E163+$F163&lt;$E163+$G163,$E163+$F163,$E163+$G163),"")))))</f>
        <v/>
      </c>
      <c r="AA163" s="278" t="str">
        <f>IF(ISBLANK(Report!AI163),"",AI163)</f>
        <v/>
      </c>
      <c r="AB163" s="25" t="str">
        <f t="shared" si="8"/>
        <v/>
      </c>
      <c r="AC163" s="26" t="str">
        <f t="shared" si="9"/>
        <v/>
      </c>
      <c r="AE163" s="45"/>
      <c r="AF163" s="177">
        <v>162</v>
      </c>
      <c r="AG163" s="177" t="str">
        <f t="shared" si="7"/>
        <v/>
      </c>
      <c r="AI163" s="16"/>
      <c r="AJ163" s="189"/>
    </row>
    <row r="164" spans="1:36" s="177" customFormat="1" ht="17.399999999999999" x14ac:dyDescent="0.3">
      <c r="A164" s="190"/>
      <c r="B164" s="196"/>
      <c r="C164" s="267"/>
      <c r="D164" s="268"/>
      <c r="E164" s="269"/>
      <c r="F164" s="269"/>
      <c r="G164" s="269"/>
      <c r="H164" s="270" t="str">
        <f>IF(AND(I164&lt;&gt;"",I164&lt;&gt;"None"),VLOOKUP(I164,Translation!$N$4:$O$111,2,FALSE),"")</f>
        <v/>
      </c>
      <c r="I164" s="270"/>
      <c r="J164" s="269"/>
      <c r="K164" s="269"/>
      <c r="L164" s="269"/>
      <c r="M164" s="271"/>
      <c r="N164" s="272"/>
      <c r="O164" s="273" t="str">
        <f>IF(AND(IF($J164="",IF($E164+$F164&gt;$E164+$G164,$E164+$F164,$E164+$G164),"XXX")&lt;=IF($E164+$F164&gt;$E164+$G164,$E164+$F164,$E164+$G164),IF($J164="",IF($E164+$F164&gt;$E164+$G164,$E164+$F164,$E164+$G164),"XXX")&gt;=IF($E164+$F164&lt;$E164+$G164,$E164+$F164,$E164+$G164)),"",IF(OR($J164=Translation!$C$50,$J164=Translation!$D$50),"",IF(OR($J164=Translation!$C$51,$J164=Translation!$D$51),Translation!$K$5,IF($J164&gt;IF($E164+$F164&gt;$E164+$G164,$E164+$F164,$E164+$G164),$J164-IF($E164+$F164&gt;$E164+$G164,$E164+$F164,$E164+$G164),IF($J164&lt;IF($E164+$F164&lt;$E164+$G164,$E164+$F164,$E164+$G164),$J164-IF($E164+$F164&lt;$E164+$G164,$E164+$F164,$E164+$G164),"")))))</f>
        <v/>
      </c>
      <c r="P164" s="274" t="str">
        <f>IF(AND(IF($K164="",IF($E164+$F164&gt;$E164+$G164,$E164+$F164,$E164+$G164),"XXX")&lt;=IF($E164+$F164&gt;$E164+$G164,$E164+$F164,$E164+$G164),IF($K164="",IF($E164+$F164&gt;$E164+$G164,$E164+$F164,$E164+$G164),"XXX")&gt;=IF($E164+$F164&lt;$E164+$G164,$E164+$F164,$E164+$G164)),"",IF(OR($K164=Translation!$C$50,$K164=Translation!$D$50),"",IF(OR($K164=Translation!$C$51,$K164=Translation!$D$51),Translation!$K$5,IF($K164&gt;IF($E164+$F164&gt;$E164+$G164,$E164+$F164,$E164+$G164),$K164-IF($E164+$F164&gt;$E164+$G164,$E164+$F164,$E164+$G164),IF($K164&lt;IF($E164+$F164&lt;$E164+$G164,$E164+$F164,$E164+$G164),$K164-IF($E164+$F164&lt;$E164+$G164,$E164+$F164,$E164+$G164),"")))))</f>
        <v/>
      </c>
      <c r="Q164" s="274" t="str">
        <f>IF(AND(IF($L164="",IF($E164+$F164&gt;$E164+$G164,$E164+$F164,$E164+$G164),"XXX")&lt;=IF($E164+$F164&gt;$E164+$G164,$E164+$F164,$E164+$G164),IF($L164="",IF($E164+$F164&gt;$E164+$G164,$E164+$F164,$E164+$G164),"XXX")&gt;=IF($E164+$F164&lt;$E164+$G164,$E164+$F164,$E164+$G164)),"",IF(OR($L164=Translation!$C$50,$L164=Translation!$D$50),"",IF(OR($L164=Translation!$C$51,$L164=Translation!$D$51),Translation!$K$5,IF($L164&gt;IF($E164+$F164&gt;$E164+$G164,$E164+$F164,$E164+$G164),$L164-IF($E164+$F164&gt;$E164+$G164,$E164+$F164,$E164+$G164),IF($L164&lt;IF($E164+$F164&lt;$E164+$G164,$E164+$F164,$E164+$G164),$L164-IF($E164+$F164&lt;$E164+$G164,$E164+$F164,$E164+$G164),"")))))</f>
        <v/>
      </c>
      <c r="R164" s="274" t="str">
        <f>IF(AND(IF($M164="",IF($E164+$F164&gt;$E164+$G164,$E164+$F164,$E164+$G164),"XXX")&lt;=IF($E164+$F164&gt;$E164+$G164,$E164+$F164,$E164+$G164),IF($M164="",IF($E164+$F164&gt;$E164+$G164,$E164+$F164,$E164+$G164),"XXX")&gt;=IF($E164+$F164&lt;$E164+$G164,$E164+$F164,$E164+$G164)),"",IF(OR($M164=Translation!$C$50,$M164=Translation!$D$50),"",IF(OR($M164=Translation!$C$51,$M164=Translation!$D$51),Translation!$K$5,IF($M164&gt;IF($E164+$F164&gt;$E164+$G164,$E164+$F164,$E164+$G164),$M164-IF($E164+$F164&gt;$E164+$G164,$E164+$F164,$E164+$G164),IF($M164&lt;IF($E164+$F164&lt;$E164+$G164,$E164+$F164,$E164+$G164),$M164-IF($E164+$F164&lt;$E164+$G164,$E164+$F164,$E164+$G164),"")))))</f>
        <v/>
      </c>
      <c r="S164" s="275"/>
      <c r="T164" s="23" t="str">
        <f t="shared" si="6"/>
        <v/>
      </c>
      <c r="U164" s="24" t="str">
        <f t="shared" si="5"/>
        <v/>
      </c>
      <c r="V164" s="261"/>
      <c r="W164" s="276"/>
      <c r="X164" s="277"/>
      <c r="Y164" s="264" t="str">
        <f>IF(AND(IF($W164="",IF($E164+$F164&gt;$E164+$G164,$E164+$F164,$E164+$G164),"XXX")&lt;=IF($E164+$F164&gt;$E164+$G164,$E164+$F164,$E164+$G164),IF($W164="",IF($E164+$F164&gt;$E164+$G164,$E164+$F164,$E164+$G164),"XXX")&gt;=IF($E164+$F164&lt;$E164+$G164,$E164+$F164,$E164+$G164)),"",IF(OR($W164=Translation!$C$50,$W164=Translation!$D$50),"",IF(OR($W164=Translation!$C$51,$W164=Translation!$D$51),Translation!$K$5,IF($W164&gt;IF($E164+$F164&gt;$E164+$G164,$E164+$F164,$E164+$G164),$W164-IF($E164+$F164&gt;$E164+$G164,$E164+$F164,$E164+$G164),IF($W164&lt;IF($E164+$F164&lt;$E164+$G164,$E164+$F164,$E164+$G164),$W164-IF($E164+$F164&lt;$E164+$G164,$E164+$F164,$E164+$G164),"")))))</f>
        <v/>
      </c>
      <c r="Z164" s="265" t="str">
        <f>IF(AND(IF($X164="",IF($E164+$F164&gt;$E164+$G164,$E164+$F164,$E164+$G164),"XXX")&lt;=IF($E164+$F164&gt;$E164+$G164,$E164+$F164,$E164+$G164),IF($X164="",IF($E164+$F164&gt;$E164+$G164,$E164+$F164,$E164+$G164),"XXX")&gt;=IF($E164+$F164&lt;$E164+$G164,$E164+$F164,$E164+$G164)),"",IF(OR($X164=Translation!$C$50,$X164=Translation!$D$50),"",IF(OR($X164=Translation!$C$51,$X164=Translation!$D$51),Translation!$K$5,IF($X164&gt;IF($E164+$F164&gt;$E164+$G164,$E164+$F164,$E164+$G164),$X164-IF($E164+$F164&gt;$E164+$G164,$E164+$F164,$E164+$G164),IF($X164&lt;IF($E164+$F164&lt;$E164+$G164,$E164+$F164,$E164+$G164),$X164-IF($E164+$F164&lt;$E164+$G164,$E164+$F164,$E164+$G164),"")))))</f>
        <v/>
      </c>
      <c r="AA164" s="278" t="str">
        <f>IF(ISBLANK(Report!AI164),"",AI164)</f>
        <v/>
      </c>
      <c r="AB164" s="25" t="str">
        <f t="shared" si="8"/>
        <v/>
      </c>
      <c r="AC164" s="26" t="str">
        <f t="shared" si="9"/>
        <v/>
      </c>
      <c r="AE164" s="45"/>
      <c r="AF164" s="15">
        <v>163</v>
      </c>
      <c r="AG164" s="177" t="str">
        <f t="shared" si="7"/>
        <v/>
      </c>
      <c r="AI164" s="16"/>
      <c r="AJ164" s="189"/>
    </row>
    <row r="165" spans="1:36" s="177" customFormat="1" ht="17.399999999999999" x14ac:dyDescent="0.3">
      <c r="A165" s="190"/>
      <c r="B165" s="196"/>
      <c r="C165" s="267"/>
      <c r="D165" s="268"/>
      <c r="E165" s="269"/>
      <c r="F165" s="269"/>
      <c r="G165" s="269"/>
      <c r="H165" s="270" t="str">
        <f>IF(AND(I165&lt;&gt;"",I165&lt;&gt;"None"),VLOOKUP(I165,Translation!$N$4:$O$111,2,FALSE),"")</f>
        <v/>
      </c>
      <c r="I165" s="270"/>
      <c r="J165" s="269"/>
      <c r="K165" s="269"/>
      <c r="L165" s="269"/>
      <c r="M165" s="271"/>
      <c r="N165" s="272"/>
      <c r="O165" s="273" t="str">
        <f>IF(AND(IF($J165="",IF($E165+$F165&gt;$E165+$G165,$E165+$F165,$E165+$G165),"XXX")&lt;=IF($E165+$F165&gt;$E165+$G165,$E165+$F165,$E165+$G165),IF($J165="",IF($E165+$F165&gt;$E165+$G165,$E165+$F165,$E165+$G165),"XXX")&gt;=IF($E165+$F165&lt;$E165+$G165,$E165+$F165,$E165+$G165)),"",IF(OR($J165=Translation!$C$50,$J165=Translation!$D$50),"",IF(OR($J165=Translation!$C$51,$J165=Translation!$D$51),Translation!$K$5,IF($J165&gt;IF($E165+$F165&gt;$E165+$G165,$E165+$F165,$E165+$G165),$J165-IF($E165+$F165&gt;$E165+$G165,$E165+$F165,$E165+$G165),IF($J165&lt;IF($E165+$F165&lt;$E165+$G165,$E165+$F165,$E165+$G165),$J165-IF($E165+$F165&lt;$E165+$G165,$E165+$F165,$E165+$G165),"")))))</f>
        <v/>
      </c>
      <c r="P165" s="274" t="str">
        <f>IF(AND(IF($K165="",IF($E165+$F165&gt;$E165+$G165,$E165+$F165,$E165+$G165),"XXX")&lt;=IF($E165+$F165&gt;$E165+$G165,$E165+$F165,$E165+$G165),IF($K165="",IF($E165+$F165&gt;$E165+$G165,$E165+$F165,$E165+$G165),"XXX")&gt;=IF($E165+$F165&lt;$E165+$G165,$E165+$F165,$E165+$G165)),"",IF(OR($K165=Translation!$C$50,$K165=Translation!$D$50),"",IF(OR($K165=Translation!$C$51,$K165=Translation!$D$51),Translation!$K$5,IF($K165&gt;IF($E165+$F165&gt;$E165+$G165,$E165+$F165,$E165+$G165),$K165-IF($E165+$F165&gt;$E165+$G165,$E165+$F165,$E165+$G165),IF($K165&lt;IF($E165+$F165&lt;$E165+$G165,$E165+$F165,$E165+$G165),$K165-IF($E165+$F165&lt;$E165+$G165,$E165+$F165,$E165+$G165),"")))))</f>
        <v/>
      </c>
      <c r="Q165" s="274" t="str">
        <f>IF(AND(IF($L165="",IF($E165+$F165&gt;$E165+$G165,$E165+$F165,$E165+$G165),"XXX")&lt;=IF($E165+$F165&gt;$E165+$G165,$E165+$F165,$E165+$G165),IF($L165="",IF($E165+$F165&gt;$E165+$G165,$E165+$F165,$E165+$G165),"XXX")&gt;=IF($E165+$F165&lt;$E165+$G165,$E165+$F165,$E165+$G165)),"",IF(OR($L165=Translation!$C$50,$L165=Translation!$D$50),"",IF(OR($L165=Translation!$C$51,$L165=Translation!$D$51),Translation!$K$5,IF($L165&gt;IF($E165+$F165&gt;$E165+$G165,$E165+$F165,$E165+$G165),$L165-IF($E165+$F165&gt;$E165+$G165,$E165+$F165,$E165+$G165),IF($L165&lt;IF($E165+$F165&lt;$E165+$G165,$E165+$F165,$E165+$G165),$L165-IF($E165+$F165&lt;$E165+$G165,$E165+$F165,$E165+$G165),"")))))</f>
        <v/>
      </c>
      <c r="R165" s="274" t="str">
        <f>IF(AND(IF($M165="",IF($E165+$F165&gt;$E165+$G165,$E165+$F165,$E165+$G165),"XXX")&lt;=IF($E165+$F165&gt;$E165+$G165,$E165+$F165,$E165+$G165),IF($M165="",IF($E165+$F165&gt;$E165+$G165,$E165+$F165,$E165+$G165),"XXX")&gt;=IF($E165+$F165&lt;$E165+$G165,$E165+$F165,$E165+$G165)),"",IF(OR($M165=Translation!$C$50,$M165=Translation!$D$50),"",IF(OR($M165=Translation!$C$51,$M165=Translation!$D$51),Translation!$K$5,IF($M165&gt;IF($E165+$F165&gt;$E165+$G165,$E165+$F165,$E165+$G165),$M165-IF($E165+$F165&gt;$E165+$G165,$E165+$F165,$E165+$G165),IF($M165&lt;IF($E165+$F165&lt;$E165+$G165,$E165+$F165,$E165+$G165),$M165-IF($E165+$F165&lt;$E165+$G165,$E165+$F165,$E165+$G165),"")))))</f>
        <v/>
      </c>
      <c r="S165" s="275"/>
      <c r="T165" s="23" t="str">
        <f t="shared" si="6"/>
        <v/>
      </c>
      <c r="U165" s="24" t="str">
        <f t="shared" si="5"/>
        <v/>
      </c>
      <c r="V165" s="261"/>
      <c r="W165" s="276"/>
      <c r="X165" s="277"/>
      <c r="Y165" s="264" t="str">
        <f>IF(AND(IF($W165="",IF($E165+$F165&gt;$E165+$G165,$E165+$F165,$E165+$G165),"XXX")&lt;=IF($E165+$F165&gt;$E165+$G165,$E165+$F165,$E165+$G165),IF($W165="",IF($E165+$F165&gt;$E165+$G165,$E165+$F165,$E165+$G165),"XXX")&gt;=IF($E165+$F165&lt;$E165+$G165,$E165+$F165,$E165+$G165)),"",IF(OR($W165=Translation!$C$50,$W165=Translation!$D$50),"",IF(OR($W165=Translation!$C$51,$W165=Translation!$D$51),Translation!$K$5,IF($W165&gt;IF($E165+$F165&gt;$E165+$G165,$E165+$F165,$E165+$G165),$W165-IF($E165+$F165&gt;$E165+$G165,$E165+$F165,$E165+$G165),IF($W165&lt;IF($E165+$F165&lt;$E165+$G165,$E165+$F165,$E165+$G165),$W165-IF($E165+$F165&lt;$E165+$G165,$E165+$F165,$E165+$G165),"")))))</f>
        <v/>
      </c>
      <c r="Z165" s="265" t="str">
        <f>IF(AND(IF($X165="",IF($E165+$F165&gt;$E165+$G165,$E165+$F165,$E165+$G165),"XXX")&lt;=IF($E165+$F165&gt;$E165+$G165,$E165+$F165,$E165+$G165),IF($X165="",IF($E165+$F165&gt;$E165+$G165,$E165+$F165,$E165+$G165),"XXX")&gt;=IF($E165+$F165&lt;$E165+$G165,$E165+$F165,$E165+$G165)),"",IF(OR($X165=Translation!$C$50,$X165=Translation!$D$50),"",IF(OR($X165=Translation!$C$51,$X165=Translation!$D$51),Translation!$K$5,IF($X165&gt;IF($E165+$F165&gt;$E165+$G165,$E165+$F165,$E165+$G165),$X165-IF($E165+$F165&gt;$E165+$G165,$E165+$F165,$E165+$G165),IF($X165&lt;IF($E165+$F165&lt;$E165+$G165,$E165+$F165,$E165+$G165),$X165-IF($E165+$F165&lt;$E165+$G165,$E165+$F165,$E165+$G165),"")))))</f>
        <v/>
      </c>
      <c r="AA165" s="278" t="str">
        <f>IF(ISBLANK(Report!AI165),"",AI165)</f>
        <v/>
      </c>
      <c r="AB165" s="25" t="str">
        <f t="shared" si="8"/>
        <v/>
      </c>
      <c r="AC165" s="26" t="str">
        <f t="shared" si="9"/>
        <v/>
      </c>
      <c r="AE165" s="45"/>
      <c r="AF165" s="177">
        <v>164</v>
      </c>
      <c r="AG165" s="177" t="str">
        <f t="shared" si="7"/>
        <v/>
      </c>
      <c r="AI165" s="16"/>
      <c r="AJ165" s="189"/>
    </row>
    <row r="166" spans="1:36" s="177" customFormat="1" ht="17.399999999999999" x14ac:dyDescent="0.3">
      <c r="A166" s="190"/>
      <c r="B166" s="196"/>
      <c r="C166" s="267"/>
      <c r="D166" s="268"/>
      <c r="E166" s="269"/>
      <c r="F166" s="269"/>
      <c r="G166" s="269"/>
      <c r="H166" s="270" t="str">
        <f>IF(AND(I166&lt;&gt;"",I166&lt;&gt;"None"),VLOOKUP(I166,Translation!$N$4:$O$111,2,FALSE),"")</f>
        <v/>
      </c>
      <c r="I166" s="270"/>
      <c r="J166" s="269"/>
      <c r="K166" s="269"/>
      <c r="L166" s="269"/>
      <c r="M166" s="271"/>
      <c r="N166" s="272"/>
      <c r="O166" s="273" t="str">
        <f>IF(AND(IF($J166="",IF($E166+$F166&gt;$E166+$G166,$E166+$F166,$E166+$G166),"XXX")&lt;=IF($E166+$F166&gt;$E166+$G166,$E166+$F166,$E166+$G166),IF($J166="",IF($E166+$F166&gt;$E166+$G166,$E166+$F166,$E166+$G166),"XXX")&gt;=IF($E166+$F166&lt;$E166+$G166,$E166+$F166,$E166+$G166)),"",IF(OR($J166=Translation!$C$50,$J166=Translation!$D$50),"",IF(OR($J166=Translation!$C$51,$J166=Translation!$D$51),Translation!$K$5,IF($J166&gt;IF($E166+$F166&gt;$E166+$G166,$E166+$F166,$E166+$G166),$J166-IF($E166+$F166&gt;$E166+$G166,$E166+$F166,$E166+$G166),IF($J166&lt;IF($E166+$F166&lt;$E166+$G166,$E166+$F166,$E166+$G166),$J166-IF($E166+$F166&lt;$E166+$G166,$E166+$F166,$E166+$G166),"")))))</f>
        <v/>
      </c>
      <c r="P166" s="274" t="str">
        <f>IF(AND(IF($K166="",IF($E166+$F166&gt;$E166+$G166,$E166+$F166,$E166+$G166),"XXX")&lt;=IF($E166+$F166&gt;$E166+$G166,$E166+$F166,$E166+$G166),IF($K166="",IF($E166+$F166&gt;$E166+$G166,$E166+$F166,$E166+$G166),"XXX")&gt;=IF($E166+$F166&lt;$E166+$G166,$E166+$F166,$E166+$G166)),"",IF(OR($K166=Translation!$C$50,$K166=Translation!$D$50),"",IF(OR($K166=Translation!$C$51,$K166=Translation!$D$51),Translation!$K$5,IF($K166&gt;IF($E166+$F166&gt;$E166+$G166,$E166+$F166,$E166+$G166),$K166-IF($E166+$F166&gt;$E166+$G166,$E166+$F166,$E166+$G166),IF($K166&lt;IF($E166+$F166&lt;$E166+$G166,$E166+$F166,$E166+$G166),$K166-IF($E166+$F166&lt;$E166+$G166,$E166+$F166,$E166+$G166),"")))))</f>
        <v/>
      </c>
      <c r="Q166" s="274" t="str">
        <f>IF(AND(IF($L166="",IF($E166+$F166&gt;$E166+$G166,$E166+$F166,$E166+$G166),"XXX")&lt;=IF($E166+$F166&gt;$E166+$G166,$E166+$F166,$E166+$G166),IF($L166="",IF($E166+$F166&gt;$E166+$G166,$E166+$F166,$E166+$G166),"XXX")&gt;=IF($E166+$F166&lt;$E166+$G166,$E166+$F166,$E166+$G166)),"",IF(OR($L166=Translation!$C$50,$L166=Translation!$D$50),"",IF(OR($L166=Translation!$C$51,$L166=Translation!$D$51),Translation!$K$5,IF($L166&gt;IF($E166+$F166&gt;$E166+$G166,$E166+$F166,$E166+$G166),$L166-IF($E166+$F166&gt;$E166+$G166,$E166+$F166,$E166+$G166),IF($L166&lt;IF($E166+$F166&lt;$E166+$G166,$E166+$F166,$E166+$G166),$L166-IF($E166+$F166&lt;$E166+$G166,$E166+$F166,$E166+$G166),"")))))</f>
        <v/>
      </c>
      <c r="R166" s="274" t="str">
        <f>IF(AND(IF($M166="",IF($E166+$F166&gt;$E166+$G166,$E166+$F166,$E166+$G166),"XXX")&lt;=IF($E166+$F166&gt;$E166+$G166,$E166+$F166,$E166+$G166),IF($M166="",IF($E166+$F166&gt;$E166+$G166,$E166+$F166,$E166+$G166),"XXX")&gt;=IF($E166+$F166&lt;$E166+$G166,$E166+$F166,$E166+$G166)),"",IF(OR($M166=Translation!$C$50,$M166=Translation!$D$50),"",IF(OR($M166=Translation!$C$51,$M166=Translation!$D$51),Translation!$K$5,IF($M166&gt;IF($E166+$F166&gt;$E166+$G166,$E166+$F166,$E166+$G166),$M166-IF($E166+$F166&gt;$E166+$G166,$E166+$F166,$E166+$G166),IF($M166&lt;IF($E166+$F166&lt;$E166+$G166,$E166+$F166,$E166+$G166),$M166-IF($E166+$F166&lt;$E166+$G166,$E166+$F166,$E166+$G166),"")))))</f>
        <v/>
      </c>
      <c r="S166" s="275"/>
      <c r="T166" s="23" t="str">
        <f t="shared" si="6"/>
        <v/>
      </c>
      <c r="U166" s="24" t="str">
        <f t="shared" si="5"/>
        <v/>
      </c>
      <c r="V166" s="261"/>
      <c r="W166" s="276"/>
      <c r="X166" s="277"/>
      <c r="Y166" s="264" t="str">
        <f>IF(AND(IF($W166="",IF($E166+$F166&gt;$E166+$G166,$E166+$F166,$E166+$G166),"XXX")&lt;=IF($E166+$F166&gt;$E166+$G166,$E166+$F166,$E166+$G166),IF($W166="",IF($E166+$F166&gt;$E166+$G166,$E166+$F166,$E166+$G166),"XXX")&gt;=IF($E166+$F166&lt;$E166+$G166,$E166+$F166,$E166+$G166)),"",IF(OR($W166=Translation!$C$50,$W166=Translation!$D$50),"",IF(OR($W166=Translation!$C$51,$W166=Translation!$D$51),Translation!$K$5,IF($W166&gt;IF($E166+$F166&gt;$E166+$G166,$E166+$F166,$E166+$G166),$W166-IF($E166+$F166&gt;$E166+$G166,$E166+$F166,$E166+$G166),IF($W166&lt;IF($E166+$F166&lt;$E166+$G166,$E166+$F166,$E166+$G166),$W166-IF($E166+$F166&lt;$E166+$G166,$E166+$F166,$E166+$G166),"")))))</f>
        <v/>
      </c>
      <c r="Z166" s="265" t="str">
        <f>IF(AND(IF($X166="",IF($E166+$F166&gt;$E166+$G166,$E166+$F166,$E166+$G166),"XXX")&lt;=IF($E166+$F166&gt;$E166+$G166,$E166+$F166,$E166+$G166),IF($X166="",IF($E166+$F166&gt;$E166+$G166,$E166+$F166,$E166+$G166),"XXX")&gt;=IF($E166+$F166&lt;$E166+$G166,$E166+$F166,$E166+$G166)),"",IF(OR($X166=Translation!$C$50,$X166=Translation!$D$50),"",IF(OR($X166=Translation!$C$51,$X166=Translation!$D$51),Translation!$K$5,IF($X166&gt;IF($E166+$F166&gt;$E166+$G166,$E166+$F166,$E166+$G166),$X166-IF($E166+$F166&gt;$E166+$G166,$E166+$F166,$E166+$G166),IF($X166&lt;IF($E166+$F166&lt;$E166+$G166,$E166+$F166,$E166+$G166),$X166-IF($E166+$F166&lt;$E166+$G166,$E166+$F166,$E166+$G166),"")))))</f>
        <v/>
      </c>
      <c r="AA166" s="278" t="str">
        <f>IF(ISBLANK(Report!AI166),"",AI166)</f>
        <v/>
      </c>
      <c r="AB166" s="25" t="str">
        <f t="shared" si="8"/>
        <v/>
      </c>
      <c r="AC166" s="26" t="str">
        <f t="shared" si="9"/>
        <v/>
      </c>
      <c r="AE166" s="45"/>
      <c r="AF166" s="15">
        <v>165</v>
      </c>
      <c r="AG166" s="177" t="str">
        <f t="shared" si="7"/>
        <v/>
      </c>
      <c r="AI166" s="16"/>
      <c r="AJ166" s="189"/>
    </row>
    <row r="167" spans="1:36" s="177" customFormat="1" ht="17.399999999999999" x14ac:dyDescent="0.3">
      <c r="A167" s="190"/>
      <c r="B167" s="196"/>
      <c r="C167" s="267"/>
      <c r="D167" s="268"/>
      <c r="E167" s="269"/>
      <c r="F167" s="269"/>
      <c r="G167" s="269"/>
      <c r="H167" s="270" t="str">
        <f>IF(AND(I167&lt;&gt;"",I167&lt;&gt;"None"),VLOOKUP(I167,Translation!$N$4:$O$111,2,FALSE),"")</f>
        <v/>
      </c>
      <c r="I167" s="270"/>
      <c r="J167" s="269"/>
      <c r="K167" s="269"/>
      <c r="L167" s="269"/>
      <c r="M167" s="271"/>
      <c r="N167" s="272"/>
      <c r="O167" s="273" t="str">
        <f>IF(AND(IF($J167="",IF($E167+$F167&gt;$E167+$G167,$E167+$F167,$E167+$G167),"XXX")&lt;=IF($E167+$F167&gt;$E167+$G167,$E167+$F167,$E167+$G167),IF($J167="",IF($E167+$F167&gt;$E167+$G167,$E167+$F167,$E167+$G167),"XXX")&gt;=IF($E167+$F167&lt;$E167+$G167,$E167+$F167,$E167+$G167)),"",IF(OR($J167=Translation!$C$50,$J167=Translation!$D$50),"",IF(OR($J167=Translation!$C$51,$J167=Translation!$D$51),Translation!$K$5,IF($J167&gt;IF($E167+$F167&gt;$E167+$G167,$E167+$F167,$E167+$G167),$J167-IF($E167+$F167&gt;$E167+$G167,$E167+$F167,$E167+$G167),IF($J167&lt;IF($E167+$F167&lt;$E167+$G167,$E167+$F167,$E167+$G167),$J167-IF($E167+$F167&lt;$E167+$G167,$E167+$F167,$E167+$G167),"")))))</f>
        <v/>
      </c>
      <c r="P167" s="274" t="str">
        <f>IF(AND(IF($K167="",IF($E167+$F167&gt;$E167+$G167,$E167+$F167,$E167+$G167),"XXX")&lt;=IF($E167+$F167&gt;$E167+$G167,$E167+$F167,$E167+$G167),IF($K167="",IF($E167+$F167&gt;$E167+$G167,$E167+$F167,$E167+$G167),"XXX")&gt;=IF($E167+$F167&lt;$E167+$G167,$E167+$F167,$E167+$G167)),"",IF(OR($K167=Translation!$C$50,$K167=Translation!$D$50),"",IF(OR($K167=Translation!$C$51,$K167=Translation!$D$51),Translation!$K$5,IF($K167&gt;IF($E167+$F167&gt;$E167+$G167,$E167+$F167,$E167+$G167),$K167-IF($E167+$F167&gt;$E167+$G167,$E167+$F167,$E167+$G167),IF($K167&lt;IF($E167+$F167&lt;$E167+$G167,$E167+$F167,$E167+$G167),$K167-IF($E167+$F167&lt;$E167+$G167,$E167+$F167,$E167+$G167),"")))))</f>
        <v/>
      </c>
      <c r="Q167" s="274" t="str">
        <f>IF(AND(IF($L167="",IF($E167+$F167&gt;$E167+$G167,$E167+$F167,$E167+$G167),"XXX")&lt;=IF($E167+$F167&gt;$E167+$G167,$E167+$F167,$E167+$G167),IF($L167="",IF($E167+$F167&gt;$E167+$G167,$E167+$F167,$E167+$G167),"XXX")&gt;=IF($E167+$F167&lt;$E167+$G167,$E167+$F167,$E167+$G167)),"",IF(OR($L167=Translation!$C$50,$L167=Translation!$D$50),"",IF(OR($L167=Translation!$C$51,$L167=Translation!$D$51),Translation!$K$5,IF($L167&gt;IF($E167+$F167&gt;$E167+$G167,$E167+$F167,$E167+$G167),$L167-IF($E167+$F167&gt;$E167+$G167,$E167+$F167,$E167+$G167),IF($L167&lt;IF($E167+$F167&lt;$E167+$G167,$E167+$F167,$E167+$G167),$L167-IF($E167+$F167&lt;$E167+$G167,$E167+$F167,$E167+$G167),"")))))</f>
        <v/>
      </c>
      <c r="R167" s="274" t="str">
        <f>IF(AND(IF($M167="",IF($E167+$F167&gt;$E167+$G167,$E167+$F167,$E167+$G167),"XXX")&lt;=IF($E167+$F167&gt;$E167+$G167,$E167+$F167,$E167+$G167),IF($M167="",IF($E167+$F167&gt;$E167+$G167,$E167+$F167,$E167+$G167),"XXX")&gt;=IF($E167+$F167&lt;$E167+$G167,$E167+$F167,$E167+$G167)),"",IF(OR($M167=Translation!$C$50,$M167=Translation!$D$50),"",IF(OR($M167=Translation!$C$51,$M167=Translation!$D$51),Translation!$K$5,IF($M167&gt;IF($E167+$F167&gt;$E167+$G167,$E167+$F167,$E167+$G167),$M167-IF($E167+$F167&gt;$E167+$G167,$E167+$F167,$E167+$G167),IF($M167&lt;IF($E167+$F167&lt;$E167+$G167,$E167+$F167,$E167+$G167),$M167-IF($E167+$F167&lt;$E167+$G167,$E167+$F167,$E167+$G167),"")))))</f>
        <v/>
      </c>
      <c r="S167" s="275"/>
      <c r="T167" s="23" t="str">
        <f t="shared" si="6"/>
        <v/>
      </c>
      <c r="U167" s="24" t="str">
        <f t="shared" si="5"/>
        <v/>
      </c>
      <c r="V167" s="261"/>
      <c r="W167" s="276"/>
      <c r="X167" s="277"/>
      <c r="Y167" s="264" t="str">
        <f>IF(AND(IF($W167="",IF($E167+$F167&gt;$E167+$G167,$E167+$F167,$E167+$G167),"XXX")&lt;=IF($E167+$F167&gt;$E167+$G167,$E167+$F167,$E167+$G167),IF($W167="",IF($E167+$F167&gt;$E167+$G167,$E167+$F167,$E167+$G167),"XXX")&gt;=IF($E167+$F167&lt;$E167+$G167,$E167+$F167,$E167+$G167)),"",IF(OR($W167=Translation!$C$50,$W167=Translation!$D$50),"",IF(OR($W167=Translation!$C$51,$W167=Translation!$D$51),Translation!$K$5,IF($W167&gt;IF($E167+$F167&gt;$E167+$G167,$E167+$F167,$E167+$G167),$W167-IF($E167+$F167&gt;$E167+$G167,$E167+$F167,$E167+$G167),IF($W167&lt;IF($E167+$F167&lt;$E167+$G167,$E167+$F167,$E167+$G167),$W167-IF($E167+$F167&lt;$E167+$G167,$E167+$F167,$E167+$G167),"")))))</f>
        <v/>
      </c>
      <c r="Z167" s="265" t="str">
        <f>IF(AND(IF($X167="",IF($E167+$F167&gt;$E167+$G167,$E167+$F167,$E167+$G167),"XXX")&lt;=IF($E167+$F167&gt;$E167+$G167,$E167+$F167,$E167+$G167),IF($X167="",IF($E167+$F167&gt;$E167+$G167,$E167+$F167,$E167+$G167),"XXX")&gt;=IF($E167+$F167&lt;$E167+$G167,$E167+$F167,$E167+$G167)),"",IF(OR($X167=Translation!$C$50,$X167=Translation!$D$50),"",IF(OR($X167=Translation!$C$51,$X167=Translation!$D$51),Translation!$K$5,IF($X167&gt;IF($E167+$F167&gt;$E167+$G167,$E167+$F167,$E167+$G167),$X167-IF($E167+$F167&gt;$E167+$G167,$E167+$F167,$E167+$G167),IF($X167&lt;IF($E167+$F167&lt;$E167+$G167,$E167+$F167,$E167+$G167),$X167-IF($E167+$F167&lt;$E167+$G167,$E167+$F167,$E167+$G167),"")))))</f>
        <v/>
      </c>
      <c r="AA167" s="278" t="str">
        <f>IF(ISBLANK(Report!AI167),"",AI167)</f>
        <v/>
      </c>
      <c r="AB167" s="25" t="str">
        <f t="shared" si="8"/>
        <v/>
      </c>
      <c r="AC167" s="26" t="str">
        <f t="shared" si="9"/>
        <v/>
      </c>
      <c r="AE167" s="45"/>
      <c r="AF167" s="177">
        <v>166</v>
      </c>
      <c r="AG167" s="177" t="str">
        <f t="shared" si="7"/>
        <v/>
      </c>
      <c r="AI167" s="16"/>
      <c r="AJ167" s="189"/>
    </row>
    <row r="168" spans="1:36" s="177" customFormat="1" ht="17.399999999999999" x14ac:dyDescent="0.3">
      <c r="A168" s="190"/>
      <c r="B168" s="196"/>
      <c r="C168" s="267"/>
      <c r="D168" s="268"/>
      <c r="E168" s="269"/>
      <c r="F168" s="269"/>
      <c r="G168" s="269"/>
      <c r="H168" s="270" t="str">
        <f>IF(AND(I168&lt;&gt;"",I168&lt;&gt;"None"),VLOOKUP(I168,Translation!$N$4:$O$111,2,FALSE),"")</f>
        <v/>
      </c>
      <c r="I168" s="270"/>
      <c r="J168" s="269"/>
      <c r="K168" s="269"/>
      <c r="L168" s="269"/>
      <c r="M168" s="271"/>
      <c r="N168" s="272"/>
      <c r="O168" s="273" t="str">
        <f>IF(AND(IF($J168="",IF($E168+$F168&gt;$E168+$G168,$E168+$F168,$E168+$G168),"XXX")&lt;=IF($E168+$F168&gt;$E168+$G168,$E168+$F168,$E168+$G168),IF($J168="",IF($E168+$F168&gt;$E168+$G168,$E168+$F168,$E168+$G168),"XXX")&gt;=IF($E168+$F168&lt;$E168+$G168,$E168+$F168,$E168+$G168)),"",IF(OR($J168=Translation!$C$50,$J168=Translation!$D$50),"",IF(OR($J168=Translation!$C$51,$J168=Translation!$D$51),Translation!$K$5,IF($J168&gt;IF($E168+$F168&gt;$E168+$G168,$E168+$F168,$E168+$G168),$J168-IF($E168+$F168&gt;$E168+$G168,$E168+$F168,$E168+$G168),IF($J168&lt;IF($E168+$F168&lt;$E168+$G168,$E168+$F168,$E168+$G168),$J168-IF($E168+$F168&lt;$E168+$G168,$E168+$F168,$E168+$G168),"")))))</f>
        <v/>
      </c>
      <c r="P168" s="274" t="str">
        <f>IF(AND(IF($K168="",IF($E168+$F168&gt;$E168+$G168,$E168+$F168,$E168+$G168),"XXX")&lt;=IF($E168+$F168&gt;$E168+$G168,$E168+$F168,$E168+$G168),IF($K168="",IF($E168+$F168&gt;$E168+$G168,$E168+$F168,$E168+$G168),"XXX")&gt;=IF($E168+$F168&lt;$E168+$G168,$E168+$F168,$E168+$G168)),"",IF(OR($K168=Translation!$C$50,$K168=Translation!$D$50),"",IF(OR($K168=Translation!$C$51,$K168=Translation!$D$51),Translation!$K$5,IF($K168&gt;IF($E168+$F168&gt;$E168+$G168,$E168+$F168,$E168+$G168),$K168-IF($E168+$F168&gt;$E168+$G168,$E168+$F168,$E168+$G168),IF($K168&lt;IF($E168+$F168&lt;$E168+$G168,$E168+$F168,$E168+$G168),$K168-IF($E168+$F168&lt;$E168+$G168,$E168+$F168,$E168+$G168),"")))))</f>
        <v/>
      </c>
      <c r="Q168" s="274" t="str">
        <f>IF(AND(IF($L168="",IF($E168+$F168&gt;$E168+$G168,$E168+$F168,$E168+$G168),"XXX")&lt;=IF($E168+$F168&gt;$E168+$G168,$E168+$F168,$E168+$G168),IF($L168="",IF($E168+$F168&gt;$E168+$G168,$E168+$F168,$E168+$G168),"XXX")&gt;=IF($E168+$F168&lt;$E168+$G168,$E168+$F168,$E168+$G168)),"",IF(OR($L168=Translation!$C$50,$L168=Translation!$D$50),"",IF(OR($L168=Translation!$C$51,$L168=Translation!$D$51),Translation!$K$5,IF($L168&gt;IF($E168+$F168&gt;$E168+$G168,$E168+$F168,$E168+$G168),$L168-IF($E168+$F168&gt;$E168+$G168,$E168+$F168,$E168+$G168),IF($L168&lt;IF($E168+$F168&lt;$E168+$G168,$E168+$F168,$E168+$G168),$L168-IF($E168+$F168&lt;$E168+$G168,$E168+$F168,$E168+$G168),"")))))</f>
        <v/>
      </c>
      <c r="R168" s="274" t="str">
        <f>IF(AND(IF($M168="",IF($E168+$F168&gt;$E168+$G168,$E168+$F168,$E168+$G168),"XXX")&lt;=IF($E168+$F168&gt;$E168+$G168,$E168+$F168,$E168+$G168),IF($M168="",IF($E168+$F168&gt;$E168+$G168,$E168+$F168,$E168+$G168),"XXX")&gt;=IF($E168+$F168&lt;$E168+$G168,$E168+$F168,$E168+$G168)),"",IF(OR($M168=Translation!$C$50,$M168=Translation!$D$50),"",IF(OR($M168=Translation!$C$51,$M168=Translation!$D$51),Translation!$K$5,IF($M168&gt;IF($E168+$F168&gt;$E168+$G168,$E168+$F168,$E168+$G168),$M168-IF($E168+$F168&gt;$E168+$G168,$E168+$F168,$E168+$G168),IF($M168&lt;IF($E168+$F168&lt;$E168+$G168,$E168+$F168,$E168+$G168),$M168-IF($E168+$F168&lt;$E168+$G168,$E168+$F168,$E168+$G168),"")))))</f>
        <v/>
      </c>
      <c r="S168" s="275"/>
      <c r="T168" s="23" t="str">
        <f t="shared" si="6"/>
        <v/>
      </c>
      <c r="U168" s="24" t="str">
        <f t="shared" si="5"/>
        <v/>
      </c>
      <c r="V168" s="261"/>
      <c r="W168" s="276"/>
      <c r="X168" s="277"/>
      <c r="Y168" s="264" t="str">
        <f>IF(AND(IF($W168="",IF($E168+$F168&gt;$E168+$G168,$E168+$F168,$E168+$G168),"XXX")&lt;=IF($E168+$F168&gt;$E168+$G168,$E168+$F168,$E168+$G168),IF($W168="",IF($E168+$F168&gt;$E168+$G168,$E168+$F168,$E168+$G168),"XXX")&gt;=IF($E168+$F168&lt;$E168+$G168,$E168+$F168,$E168+$G168)),"",IF(OR($W168=Translation!$C$50,$W168=Translation!$D$50),"",IF(OR($W168=Translation!$C$51,$W168=Translation!$D$51),Translation!$K$5,IF($W168&gt;IF($E168+$F168&gt;$E168+$G168,$E168+$F168,$E168+$G168),$W168-IF($E168+$F168&gt;$E168+$G168,$E168+$F168,$E168+$G168),IF($W168&lt;IF($E168+$F168&lt;$E168+$G168,$E168+$F168,$E168+$G168),$W168-IF($E168+$F168&lt;$E168+$G168,$E168+$F168,$E168+$G168),"")))))</f>
        <v/>
      </c>
      <c r="Z168" s="265" t="str">
        <f>IF(AND(IF($X168="",IF($E168+$F168&gt;$E168+$G168,$E168+$F168,$E168+$G168),"XXX")&lt;=IF($E168+$F168&gt;$E168+$G168,$E168+$F168,$E168+$G168),IF($X168="",IF($E168+$F168&gt;$E168+$G168,$E168+$F168,$E168+$G168),"XXX")&gt;=IF($E168+$F168&lt;$E168+$G168,$E168+$F168,$E168+$G168)),"",IF(OR($X168=Translation!$C$50,$X168=Translation!$D$50),"",IF(OR($X168=Translation!$C$51,$X168=Translation!$D$51),Translation!$K$5,IF($X168&gt;IF($E168+$F168&gt;$E168+$G168,$E168+$F168,$E168+$G168),$X168-IF($E168+$F168&gt;$E168+$G168,$E168+$F168,$E168+$G168),IF($X168&lt;IF($E168+$F168&lt;$E168+$G168,$E168+$F168,$E168+$G168),$X168-IF($E168+$F168&lt;$E168+$G168,$E168+$F168,$E168+$G168),"")))))</f>
        <v/>
      </c>
      <c r="AA168" s="278" t="str">
        <f>IF(ISBLANK(Report!AI168),"",AI168)</f>
        <v/>
      </c>
      <c r="AB168" s="25" t="str">
        <f t="shared" si="8"/>
        <v/>
      </c>
      <c r="AC168" s="26" t="str">
        <f t="shared" si="9"/>
        <v/>
      </c>
      <c r="AE168" s="45"/>
      <c r="AF168" s="15">
        <v>167</v>
      </c>
      <c r="AG168" s="177" t="str">
        <f t="shared" si="7"/>
        <v/>
      </c>
      <c r="AI168" s="16"/>
      <c r="AJ168" s="189"/>
    </row>
    <row r="169" spans="1:36" s="177" customFormat="1" ht="17.399999999999999" x14ac:dyDescent="0.3">
      <c r="A169" s="190"/>
      <c r="B169" s="196"/>
      <c r="C169" s="267"/>
      <c r="D169" s="268"/>
      <c r="E169" s="269"/>
      <c r="F169" s="269"/>
      <c r="G169" s="269"/>
      <c r="H169" s="270" t="str">
        <f>IF(AND(I169&lt;&gt;"",I169&lt;&gt;"None"),VLOOKUP(I169,Translation!$N$4:$O$111,2,FALSE),"")</f>
        <v/>
      </c>
      <c r="I169" s="270"/>
      <c r="J169" s="269"/>
      <c r="K169" s="269"/>
      <c r="L169" s="269"/>
      <c r="M169" s="271"/>
      <c r="N169" s="272"/>
      <c r="O169" s="273" t="str">
        <f>IF(AND(IF($J169="",IF($E169+$F169&gt;$E169+$G169,$E169+$F169,$E169+$G169),"XXX")&lt;=IF($E169+$F169&gt;$E169+$G169,$E169+$F169,$E169+$G169),IF($J169="",IF($E169+$F169&gt;$E169+$G169,$E169+$F169,$E169+$G169),"XXX")&gt;=IF($E169+$F169&lt;$E169+$G169,$E169+$F169,$E169+$G169)),"",IF(OR($J169=Translation!$C$50,$J169=Translation!$D$50),"",IF(OR($J169=Translation!$C$51,$J169=Translation!$D$51),Translation!$K$5,IF($J169&gt;IF($E169+$F169&gt;$E169+$G169,$E169+$F169,$E169+$G169),$J169-IF($E169+$F169&gt;$E169+$G169,$E169+$F169,$E169+$G169),IF($J169&lt;IF($E169+$F169&lt;$E169+$G169,$E169+$F169,$E169+$G169),$J169-IF($E169+$F169&lt;$E169+$G169,$E169+$F169,$E169+$G169),"")))))</f>
        <v/>
      </c>
      <c r="P169" s="274" t="str">
        <f>IF(AND(IF($K169="",IF($E169+$F169&gt;$E169+$G169,$E169+$F169,$E169+$G169),"XXX")&lt;=IF($E169+$F169&gt;$E169+$G169,$E169+$F169,$E169+$G169),IF($K169="",IF($E169+$F169&gt;$E169+$G169,$E169+$F169,$E169+$G169),"XXX")&gt;=IF($E169+$F169&lt;$E169+$G169,$E169+$F169,$E169+$G169)),"",IF(OR($K169=Translation!$C$50,$K169=Translation!$D$50),"",IF(OR($K169=Translation!$C$51,$K169=Translation!$D$51),Translation!$K$5,IF($K169&gt;IF($E169+$F169&gt;$E169+$G169,$E169+$F169,$E169+$G169),$K169-IF($E169+$F169&gt;$E169+$G169,$E169+$F169,$E169+$G169),IF($K169&lt;IF($E169+$F169&lt;$E169+$G169,$E169+$F169,$E169+$G169),$K169-IF($E169+$F169&lt;$E169+$G169,$E169+$F169,$E169+$G169),"")))))</f>
        <v/>
      </c>
      <c r="Q169" s="274" t="str">
        <f>IF(AND(IF($L169="",IF($E169+$F169&gt;$E169+$G169,$E169+$F169,$E169+$G169),"XXX")&lt;=IF($E169+$F169&gt;$E169+$G169,$E169+$F169,$E169+$G169),IF($L169="",IF($E169+$F169&gt;$E169+$G169,$E169+$F169,$E169+$G169),"XXX")&gt;=IF($E169+$F169&lt;$E169+$G169,$E169+$F169,$E169+$G169)),"",IF(OR($L169=Translation!$C$50,$L169=Translation!$D$50),"",IF(OR($L169=Translation!$C$51,$L169=Translation!$D$51),Translation!$K$5,IF($L169&gt;IF($E169+$F169&gt;$E169+$G169,$E169+$F169,$E169+$G169),$L169-IF($E169+$F169&gt;$E169+$G169,$E169+$F169,$E169+$G169),IF($L169&lt;IF($E169+$F169&lt;$E169+$G169,$E169+$F169,$E169+$G169),$L169-IF($E169+$F169&lt;$E169+$G169,$E169+$F169,$E169+$G169),"")))))</f>
        <v/>
      </c>
      <c r="R169" s="274" t="str">
        <f>IF(AND(IF($M169="",IF($E169+$F169&gt;$E169+$G169,$E169+$F169,$E169+$G169),"XXX")&lt;=IF($E169+$F169&gt;$E169+$G169,$E169+$F169,$E169+$G169),IF($M169="",IF($E169+$F169&gt;$E169+$G169,$E169+$F169,$E169+$G169),"XXX")&gt;=IF($E169+$F169&lt;$E169+$G169,$E169+$F169,$E169+$G169)),"",IF(OR($M169=Translation!$C$50,$M169=Translation!$D$50),"",IF(OR($M169=Translation!$C$51,$M169=Translation!$D$51),Translation!$K$5,IF($M169&gt;IF($E169+$F169&gt;$E169+$G169,$E169+$F169,$E169+$G169),$M169-IF($E169+$F169&gt;$E169+$G169,$E169+$F169,$E169+$G169),IF($M169&lt;IF($E169+$F169&lt;$E169+$G169,$E169+$F169,$E169+$G169),$M169-IF($E169+$F169&lt;$E169+$G169,$E169+$F169,$E169+$G169),"")))))</f>
        <v/>
      </c>
      <c r="S169" s="275"/>
      <c r="T169" s="23" t="str">
        <f t="shared" si="6"/>
        <v/>
      </c>
      <c r="U169" s="24" t="str">
        <f t="shared" si="5"/>
        <v/>
      </c>
      <c r="V169" s="261"/>
      <c r="W169" s="276"/>
      <c r="X169" s="277"/>
      <c r="Y169" s="264" t="str">
        <f>IF(AND(IF($W169="",IF($E169+$F169&gt;$E169+$G169,$E169+$F169,$E169+$G169),"XXX")&lt;=IF($E169+$F169&gt;$E169+$G169,$E169+$F169,$E169+$G169),IF($W169="",IF($E169+$F169&gt;$E169+$G169,$E169+$F169,$E169+$G169),"XXX")&gt;=IF($E169+$F169&lt;$E169+$G169,$E169+$F169,$E169+$G169)),"",IF(OR($W169=Translation!$C$50,$W169=Translation!$D$50),"",IF(OR($W169=Translation!$C$51,$W169=Translation!$D$51),Translation!$K$5,IF($W169&gt;IF($E169+$F169&gt;$E169+$G169,$E169+$F169,$E169+$G169),$W169-IF($E169+$F169&gt;$E169+$G169,$E169+$F169,$E169+$G169),IF($W169&lt;IF($E169+$F169&lt;$E169+$G169,$E169+$F169,$E169+$G169),$W169-IF($E169+$F169&lt;$E169+$G169,$E169+$F169,$E169+$G169),"")))))</f>
        <v/>
      </c>
      <c r="Z169" s="265" t="str">
        <f>IF(AND(IF($X169="",IF($E169+$F169&gt;$E169+$G169,$E169+$F169,$E169+$G169),"XXX")&lt;=IF($E169+$F169&gt;$E169+$G169,$E169+$F169,$E169+$G169),IF($X169="",IF($E169+$F169&gt;$E169+$G169,$E169+$F169,$E169+$G169),"XXX")&gt;=IF($E169+$F169&lt;$E169+$G169,$E169+$F169,$E169+$G169)),"",IF(OR($X169=Translation!$C$50,$X169=Translation!$D$50),"",IF(OR($X169=Translation!$C$51,$X169=Translation!$D$51),Translation!$K$5,IF($X169&gt;IF($E169+$F169&gt;$E169+$G169,$E169+$F169,$E169+$G169),$X169-IF($E169+$F169&gt;$E169+$G169,$E169+$F169,$E169+$G169),IF($X169&lt;IF($E169+$F169&lt;$E169+$G169,$E169+$F169,$E169+$G169),$X169-IF($E169+$F169&lt;$E169+$G169,$E169+$F169,$E169+$G169),"")))))</f>
        <v/>
      </c>
      <c r="AA169" s="278" t="str">
        <f>IF(ISBLANK(Report!AI169),"",AI169)</f>
        <v/>
      </c>
      <c r="AB169" s="25" t="str">
        <f t="shared" si="8"/>
        <v/>
      </c>
      <c r="AC169" s="26" t="str">
        <f t="shared" si="9"/>
        <v/>
      </c>
      <c r="AE169" s="45"/>
      <c r="AF169" s="177">
        <v>168</v>
      </c>
      <c r="AG169" s="177" t="str">
        <f t="shared" si="7"/>
        <v/>
      </c>
      <c r="AI169" s="16"/>
      <c r="AJ169" s="189"/>
    </row>
    <row r="170" spans="1:36" s="177" customFormat="1" ht="17.399999999999999" x14ac:dyDescent="0.3">
      <c r="A170" s="190"/>
      <c r="B170" s="196"/>
      <c r="C170" s="267"/>
      <c r="D170" s="268"/>
      <c r="E170" s="269"/>
      <c r="F170" s="269"/>
      <c r="G170" s="269"/>
      <c r="H170" s="270" t="str">
        <f>IF(AND(I170&lt;&gt;"",I170&lt;&gt;"None"),VLOOKUP(I170,Translation!$N$4:$O$111,2,FALSE),"")</f>
        <v/>
      </c>
      <c r="I170" s="270"/>
      <c r="J170" s="269"/>
      <c r="K170" s="269"/>
      <c r="L170" s="269"/>
      <c r="M170" s="271"/>
      <c r="N170" s="272"/>
      <c r="O170" s="273" t="str">
        <f>IF(AND(IF($J170="",IF($E170+$F170&gt;$E170+$G170,$E170+$F170,$E170+$G170),"XXX")&lt;=IF($E170+$F170&gt;$E170+$G170,$E170+$F170,$E170+$G170),IF($J170="",IF($E170+$F170&gt;$E170+$G170,$E170+$F170,$E170+$G170),"XXX")&gt;=IF($E170+$F170&lt;$E170+$G170,$E170+$F170,$E170+$G170)),"",IF(OR($J170=Translation!$C$50,$J170=Translation!$D$50),"",IF(OR($J170=Translation!$C$51,$J170=Translation!$D$51),Translation!$K$5,IF($J170&gt;IF($E170+$F170&gt;$E170+$G170,$E170+$F170,$E170+$G170),$J170-IF($E170+$F170&gt;$E170+$G170,$E170+$F170,$E170+$G170),IF($J170&lt;IF($E170+$F170&lt;$E170+$G170,$E170+$F170,$E170+$G170),$J170-IF($E170+$F170&lt;$E170+$G170,$E170+$F170,$E170+$G170),"")))))</f>
        <v/>
      </c>
      <c r="P170" s="274" t="str">
        <f>IF(AND(IF($K170="",IF($E170+$F170&gt;$E170+$G170,$E170+$F170,$E170+$G170),"XXX")&lt;=IF($E170+$F170&gt;$E170+$G170,$E170+$F170,$E170+$G170),IF($K170="",IF($E170+$F170&gt;$E170+$G170,$E170+$F170,$E170+$G170),"XXX")&gt;=IF($E170+$F170&lt;$E170+$G170,$E170+$F170,$E170+$G170)),"",IF(OR($K170=Translation!$C$50,$K170=Translation!$D$50),"",IF(OR($K170=Translation!$C$51,$K170=Translation!$D$51),Translation!$K$5,IF($K170&gt;IF($E170+$F170&gt;$E170+$G170,$E170+$F170,$E170+$G170),$K170-IF($E170+$F170&gt;$E170+$G170,$E170+$F170,$E170+$G170),IF($K170&lt;IF($E170+$F170&lt;$E170+$G170,$E170+$F170,$E170+$G170),$K170-IF($E170+$F170&lt;$E170+$G170,$E170+$F170,$E170+$G170),"")))))</f>
        <v/>
      </c>
      <c r="Q170" s="274" t="str">
        <f>IF(AND(IF($L170="",IF($E170+$F170&gt;$E170+$G170,$E170+$F170,$E170+$G170),"XXX")&lt;=IF($E170+$F170&gt;$E170+$G170,$E170+$F170,$E170+$G170),IF($L170="",IF($E170+$F170&gt;$E170+$G170,$E170+$F170,$E170+$G170),"XXX")&gt;=IF($E170+$F170&lt;$E170+$G170,$E170+$F170,$E170+$G170)),"",IF(OR($L170=Translation!$C$50,$L170=Translation!$D$50),"",IF(OR($L170=Translation!$C$51,$L170=Translation!$D$51),Translation!$K$5,IF($L170&gt;IF($E170+$F170&gt;$E170+$G170,$E170+$F170,$E170+$G170),$L170-IF($E170+$F170&gt;$E170+$G170,$E170+$F170,$E170+$G170),IF($L170&lt;IF($E170+$F170&lt;$E170+$G170,$E170+$F170,$E170+$G170),$L170-IF($E170+$F170&lt;$E170+$G170,$E170+$F170,$E170+$G170),"")))))</f>
        <v/>
      </c>
      <c r="R170" s="274" t="str">
        <f>IF(AND(IF($M170="",IF($E170+$F170&gt;$E170+$G170,$E170+$F170,$E170+$G170),"XXX")&lt;=IF($E170+$F170&gt;$E170+$G170,$E170+$F170,$E170+$G170),IF($M170="",IF($E170+$F170&gt;$E170+$G170,$E170+$F170,$E170+$G170),"XXX")&gt;=IF($E170+$F170&lt;$E170+$G170,$E170+$F170,$E170+$G170)),"",IF(OR($M170=Translation!$C$50,$M170=Translation!$D$50),"",IF(OR($M170=Translation!$C$51,$M170=Translation!$D$51),Translation!$K$5,IF($M170&gt;IF($E170+$F170&gt;$E170+$G170,$E170+$F170,$E170+$G170),$M170-IF($E170+$F170&gt;$E170+$G170,$E170+$F170,$E170+$G170),IF($M170&lt;IF($E170+$F170&lt;$E170+$G170,$E170+$F170,$E170+$G170),$M170-IF($E170+$F170&lt;$E170+$G170,$E170+$F170,$E170+$G170),"")))))</f>
        <v/>
      </c>
      <c r="S170" s="275"/>
      <c r="T170" s="23" t="str">
        <f t="shared" si="6"/>
        <v/>
      </c>
      <c r="U170" s="24" t="str">
        <f t="shared" si="5"/>
        <v/>
      </c>
      <c r="V170" s="261"/>
      <c r="W170" s="276"/>
      <c r="X170" s="277"/>
      <c r="Y170" s="264" t="str">
        <f>IF(AND(IF($W170="",IF($E170+$F170&gt;$E170+$G170,$E170+$F170,$E170+$G170),"XXX")&lt;=IF($E170+$F170&gt;$E170+$G170,$E170+$F170,$E170+$G170),IF($W170="",IF($E170+$F170&gt;$E170+$G170,$E170+$F170,$E170+$G170),"XXX")&gt;=IF($E170+$F170&lt;$E170+$G170,$E170+$F170,$E170+$G170)),"",IF(OR($W170=Translation!$C$50,$W170=Translation!$D$50),"",IF(OR($W170=Translation!$C$51,$W170=Translation!$D$51),Translation!$K$5,IF($W170&gt;IF($E170+$F170&gt;$E170+$G170,$E170+$F170,$E170+$G170),$W170-IF($E170+$F170&gt;$E170+$G170,$E170+$F170,$E170+$G170),IF($W170&lt;IF($E170+$F170&lt;$E170+$G170,$E170+$F170,$E170+$G170),$W170-IF($E170+$F170&lt;$E170+$G170,$E170+$F170,$E170+$G170),"")))))</f>
        <v/>
      </c>
      <c r="Z170" s="265" t="str">
        <f>IF(AND(IF($X170="",IF($E170+$F170&gt;$E170+$G170,$E170+$F170,$E170+$G170),"XXX")&lt;=IF($E170+$F170&gt;$E170+$G170,$E170+$F170,$E170+$G170),IF($X170="",IF($E170+$F170&gt;$E170+$G170,$E170+$F170,$E170+$G170),"XXX")&gt;=IF($E170+$F170&lt;$E170+$G170,$E170+$F170,$E170+$G170)),"",IF(OR($X170=Translation!$C$50,$X170=Translation!$D$50),"",IF(OR($X170=Translation!$C$51,$X170=Translation!$D$51),Translation!$K$5,IF($X170&gt;IF($E170+$F170&gt;$E170+$G170,$E170+$F170,$E170+$G170),$X170-IF($E170+$F170&gt;$E170+$G170,$E170+$F170,$E170+$G170),IF($X170&lt;IF($E170+$F170&lt;$E170+$G170,$E170+$F170,$E170+$G170),$X170-IF($E170+$F170&lt;$E170+$G170,$E170+$F170,$E170+$G170),"")))))</f>
        <v/>
      </c>
      <c r="AA170" s="278" t="str">
        <f>IF(ISBLANK(Report!AI170),"",AI170)</f>
        <v/>
      </c>
      <c r="AB170" s="25" t="str">
        <f t="shared" si="8"/>
        <v/>
      </c>
      <c r="AC170" s="26" t="str">
        <f t="shared" si="9"/>
        <v/>
      </c>
      <c r="AE170" s="45"/>
      <c r="AF170" s="15">
        <v>169</v>
      </c>
      <c r="AG170" s="177" t="str">
        <f t="shared" si="7"/>
        <v/>
      </c>
      <c r="AI170" s="16"/>
      <c r="AJ170" s="189"/>
    </row>
    <row r="171" spans="1:36" s="177" customFormat="1" ht="17.399999999999999" x14ac:dyDescent="0.3">
      <c r="A171" s="190"/>
      <c r="B171" s="196"/>
      <c r="C171" s="267"/>
      <c r="D171" s="268"/>
      <c r="E171" s="269"/>
      <c r="F171" s="269"/>
      <c r="G171" s="269"/>
      <c r="H171" s="270" t="str">
        <f>IF(AND(I171&lt;&gt;"",I171&lt;&gt;"None"),VLOOKUP(I171,Translation!$N$4:$O$111,2,FALSE),"")</f>
        <v/>
      </c>
      <c r="I171" s="270"/>
      <c r="J171" s="269"/>
      <c r="K171" s="269"/>
      <c r="L171" s="269"/>
      <c r="M171" s="271"/>
      <c r="N171" s="272"/>
      <c r="O171" s="273" t="str">
        <f>IF(AND(IF($J171="",IF($E171+$F171&gt;$E171+$G171,$E171+$F171,$E171+$G171),"XXX")&lt;=IF($E171+$F171&gt;$E171+$G171,$E171+$F171,$E171+$G171),IF($J171="",IF($E171+$F171&gt;$E171+$G171,$E171+$F171,$E171+$G171),"XXX")&gt;=IF($E171+$F171&lt;$E171+$G171,$E171+$F171,$E171+$G171)),"",IF(OR($J171=Translation!$C$50,$J171=Translation!$D$50),"",IF(OR($J171=Translation!$C$51,$J171=Translation!$D$51),Translation!$K$5,IF($J171&gt;IF($E171+$F171&gt;$E171+$G171,$E171+$F171,$E171+$G171),$J171-IF($E171+$F171&gt;$E171+$G171,$E171+$F171,$E171+$G171),IF($J171&lt;IF($E171+$F171&lt;$E171+$G171,$E171+$F171,$E171+$G171),$J171-IF($E171+$F171&lt;$E171+$G171,$E171+$F171,$E171+$G171),"")))))</f>
        <v/>
      </c>
      <c r="P171" s="274" t="str">
        <f>IF(AND(IF($K171="",IF($E171+$F171&gt;$E171+$G171,$E171+$F171,$E171+$G171),"XXX")&lt;=IF($E171+$F171&gt;$E171+$G171,$E171+$F171,$E171+$G171),IF($K171="",IF($E171+$F171&gt;$E171+$G171,$E171+$F171,$E171+$G171),"XXX")&gt;=IF($E171+$F171&lt;$E171+$G171,$E171+$F171,$E171+$G171)),"",IF(OR($K171=Translation!$C$50,$K171=Translation!$D$50),"",IF(OR($K171=Translation!$C$51,$K171=Translation!$D$51),Translation!$K$5,IF($K171&gt;IF($E171+$F171&gt;$E171+$G171,$E171+$F171,$E171+$G171),$K171-IF($E171+$F171&gt;$E171+$G171,$E171+$F171,$E171+$G171),IF($K171&lt;IF($E171+$F171&lt;$E171+$G171,$E171+$F171,$E171+$G171),$K171-IF($E171+$F171&lt;$E171+$G171,$E171+$F171,$E171+$G171),"")))))</f>
        <v/>
      </c>
      <c r="Q171" s="274" t="str">
        <f>IF(AND(IF($L171="",IF($E171+$F171&gt;$E171+$G171,$E171+$F171,$E171+$G171),"XXX")&lt;=IF($E171+$F171&gt;$E171+$G171,$E171+$F171,$E171+$G171),IF($L171="",IF($E171+$F171&gt;$E171+$G171,$E171+$F171,$E171+$G171),"XXX")&gt;=IF($E171+$F171&lt;$E171+$G171,$E171+$F171,$E171+$G171)),"",IF(OR($L171=Translation!$C$50,$L171=Translation!$D$50),"",IF(OR($L171=Translation!$C$51,$L171=Translation!$D$51),Translation!$K$5,IF($L171&gt;IF($E171+$F171&gt;$E171+$G171,$E171+$F171,$E171+$G171),$L171-IF($E171+$F171&gt;$E171+$G171,$E171+$F171,$E171+$G171),IF($L171&lt;IF($E171+$F171&lt;$E171+$G171,$E171+$F171,$E171+$G171),$L171-IF($E171+$F171&lt;$E171+$G171,$E171+$F171,$E171+$G171),"")))))</f>
        <v/>
      </c>
      <c r="R171" s="274" t="str">
        <f>IF(AND(IF($M171="",IF($E171+$F171&gt;$E171+$G171,$E171+$F171,$E171+$G171),"XXX")&lt;=IF($E171+$F171&gt;$E171+$G171,$E171+$F171,$E171+$G171),IF($M171="",IF($E171+$F171&gt;$E171+$G171,$E171+$F171,$E171+$G171),"XXX")&gt;=IF($E171+$F171&lt;$E171+$G171,$E171+$F171,$E171+$G171)),"",IF(OR($M171=Translation!$C$50,$M171=Translation!$D$50),"",IF(OR($M171=Translation!$C$51,$M171=Translation!$D$51),Translation!$K$5,IF($M171&gt;IF($E171+$F171&gt;$E171+$G171,$E171+$F171,$E171+$G171),$M171-IF($E171+$F171&gt;$E171+$G171,$E171+$F171,$E171+$G171),IF($M171&lt;IF($E171+$F171&lt;$E171+$G171,$E171+$F171,$E171+$G171),$M171-IF($E171+$F171&lt;$E171+$G171,$E171+$F171,$E171+$G171),"")))))</f>
        <v/>
      </c>
      <c r="S171" s="275"/>
      <c r="T171" s="23" t="str">
        <f t="shared" si="6"/>
        <v/>
      </c>
      <c r="U171" s="24" t="str">
        <f t="shared" si="5"/>
        <v/>
      </c>
      <c r="V171" s="261"/>
      <c r="W171" s="276"/>
      <c r="X171" s="277"/>
      <c r="Y171" s="264" t="str">
        <f>IF(AND(IF($W171="",IF($E171+$F171&gt;$E171+$G171,$E171+$F171,$E171+$G171),"XXX")&lt;=IF($E171+$F171&gt;$E171+$G171,$E171+$F171,$E171+$G171),IF($W171="",IF($E171+$F171&gt;$E171+$G171,$E171+$F171,$E171+$G171),"XXX")&gt;=IF($E171+$F171&lt;$E171+$G171,$E171+$F171,$E171+$G171)),"",IF(OR($W171=Translation!$C$50,$W171=Translation!$D$50),"",IF(OR($W171=Translation!$C$51,$W171=Translation!$D$51),Translation!$K$5,IF($W171&gt;IF($E171+$F171&gt;$E171+$G171,$E171+$F171,$E171+$G171),$W171-IF($E171+$F171&gt;$E171+$G171,$E171+$F171,$E171+$G171),IF($W171&lt;IF($E171+$F171&lt;$E171+$G171,$E171+$F171,$E171+$G171),$W171-IF($E171+$F171&lt;$E171+$G171,$E171+$F171,$E171+$G171),"")))))</f>
        <v/>
      </c>
      <c r="Z171" s="265" t="str">
        <f>IF(AND(IF($X171="",IF($E171+$F171&gt;$E171+$G171,$E171+$F171,$E171+$G171),"XXX")&lt;=IF($E171+$F171&gt;$E171+$G171,$E171+$F171,$E171+$G171),IF($X171="",IF($E171+$F171&gt;$E171+$G171,$E171+$F171,$E171+$G171),"XXX")&gt;=IF($E171+$F171&lt;$E171+$G171,$E171+$F171,$E171+$G171)),"",IF(OR($X171=Translation!$C$50,$X171=Translation!$D$50),"",IF(OR($X171=Translation!$C$51,$X171=Translation!$D$51),Translation!$K$5,IF($X171&gt;IF($E171+$F171&gt;$E171+$G171,$E171+$F171,$E171+$G171),$X171-IF($E171+$F171&gt;$E171+$G171,$E171+$F171,$E171+$G171),IF($X171&lt;IF($E171+$F171&lt;$E171+$G171,$E171+$F171,$E171+$G171),$X171-IF($E171+$F171&lt;$E171+$G171,$E171+$F171,$E171+$G171),"")))))</f>
        <v/>
      </c>
      <c r="AA171" s="278" t="str">
        <f>IF(ISBLANK(Report!AI171),"",AI171)</f>
        <v/>
      </c>
      <c r="AB171" s="25" t="str">
        <f t="shared" si="8"/>
        <v/>
      </c>
      <c r="AC171" s="26" t="str">
        <f t="shared" si="9"/>
        <v/>
      </c>
      <c r="AE171" s="45"/>
      <c r="AF171" s="177">
        <v>170</v>
      </c>
      <c r="AG171" s="177" t="str">
        <f t="shared" si="7"/>
        <v/>
      </c>
      <c r="AI171" s="16"/>
      <c r="AJ171" s="189"/>
    </row>
    <row r="172" spans="1:36" s="177" customFormat="1" ht="17.399999999999999" x14ac:dyDescent="0.3">
      <c r="A172" s="190"/>
      <c r="B172" s="196"/>
      <c r="C172" s="267"/>
      <c r="D172" s="268"/>
      <c r="E172" s="269"/>
      <c r="F172" s="269"/>
      <c r="G172" s="269"/>
      <c r="H172" s="270" t="str">
        <f>IF(AND(I172&lt;&gt;"",I172&lt;&gt;"None"),VLOOKUP(I172,Translation!$N$4:$O$111,2,FALSE),"")</f>
        <v/>
      </c>
      <c r="I172" s="270"/>
      <c r="J172" s="269"/>
      <c r="K172" s="269"/>
      <c r="L172" s="269"/>
      <c r="M172" s="271"/>
      <c r="N172" s="272"/>
      <c r="O172" s="273" t="str">
        <f>IF(AND(IF($J172="",IF($E172+$F172&gt;$E172+$G172,$E172+$F172,$E172+$G172),"XXX")&lt;=IF($E172+$F172&gt;$E172+$G172,$E172+$F172,$E172+$G172),IF($J172="",IF($E172+$F172&gt;$E172+$G172,$E172+$F172,$E172+$G172),"XXX")&gt;=IF($E172+$F172&lt;$E172+$G172,$E172+$F172,$E172+$G172)),"",IF(OR($J172=Translation!$C$50,$J172=Translation!$D$50),"",IF(OR($J172=Translation!$C$51,$J172=Translation!$D$51),Translation!$K$5,IF($J172&gt;IF($E172+$F172&gt;$E172+$G172,$E172+$F172,$E172+$G172),$J172-IF($E172+$F172&gt;$E172+$G172,$E172+$F172,$E172+$G172),IF($J172&lt;IF($E172+$F172&lt;$E172+$G172,$E172+$F172,$E172+$G172),$J172-IF($E172+$F172&lt;$E172+$G172,$E172+$F172,$E172+$G172),"")))))</f>
        <v/>
      </c>
      <c r="P172" s="274" t="str">
        <f>IF(AND(IF($K172="",IF($E172+$F172&gt;$E172+$G172,$E172+$F172,$E172+$G172),"XXX")&lt;=IF($E172+$F172&gt;$E172+$G172,$E172+$F172,$E172+$G172),IF($K172="",IF($E172+$F172&gt;$E172+$G172,$E172+$F172,$E172+$G172),"XXX")&gt;=IF($E172+$F172&lt;$E172+$G172,$E172+$F172,$E172+$G172)),"",IF(OR($K172=Translation!$C$50,$K172=Translation!$D$50),"",IF(OR($K172=Translation!$C$51,$K172=Translation!$D$51),Translation!$K$5,IF($K172&gt;IF($E172+$F172&gt;$E172+$G172,$E172+$F172,$E172+$G172),$K172-IF($E172+$F172&gt;$E172+$G172,$E172+$F172,$E172+$G172),IF($K172&lt;IF($E172+$F172&lt;$E172+$G172,$E172+$F172,$E172+$G172),$K172-IF($E172+$F172&lt;$E172+$G172,$E172+$F172,$E172+$G172),"")))))</f>
        <v/>
      </c>
      <c r="Q172" s="274" t="str">
        <f>IF(AND(IF($L172="",IF($E172+$F172&gt;$E172+$G172,$E172+$F172,$E172+$G172),"XXX")&lt;=IF($E172+$F172&gt;$E172+$G172,$E172+$F172,$E172+$G172),IF($L172="",IF($E172+$F172&gt;$E172+$G172,$E172+$F172,$E172+$G172),"XXX")&gt;=IF($E172+$F172&lt;$E172+$G172,$E172+$F172,$E172+$G172)),"",IF(OR($L172=Translation!$C$50,$L172=Translation!$D$50),"",IF(OR($L172=Translation!$C$51,$L172=Translation!$D$51),Translation!$K$5,IF($L172&gt;IF($E172+$F172&gt;$E172+$G172,$E172+$F172,$E172+$G172),$L172-IF($E172+$F172&gt;$E172+$G172,$E172+$F172,$E172+$G172),IF($L172&lt;IF($E172+$F172&lt;$E172+$G172,$E172+$F172,$E172+$G172),$L172-IF($E172+$F172&lt;$E172+$G172,$E172+$F172,$E172+$G172),"")))))</f>
        <v/>
      </c>
      <c r="R172" s="274" t="str">
        <f>IF(AND(IF($M172="",IF($E172+$F172&gt;$E172+$G172,$E172+$F172,$E172+$G172),"XXX")&lt;=IF($E172+$F172&gt;$E172+$G172,$E172+$F172,$E172+$G172),IF($M172="",IF($E172+$F172&gt;$E172+$G172,$E172+$F172,$E172+$G172),"XXX")&gt;=IF($E172+$F172&lt;$E172+$G172,$E172+$F172,$E172+$G172)),"",IF(OR($M172=Translation!$C$50,$M172=Translation!$D$50),"",IF(OR($M172=Translation!$C$51,$M172=Translation!$D$51),Translation!$K$5,IF($M172&gt;IF($E172+$F172&gt;$E172+$G172,$E172+$F172,$E172+$G172),$M172-IF($E172+$F172&gt;$E172+$G172,$E172+$F172,$E172+$G172),IF($M172&lt;IF($E172+$F172&lt;$E172+$G172,$E172+$F172,$E172+$G172),$M172-IF($E172+$F172&lt;$E172+$G172,$E172+$F172,$E172+$G172),"")))))</f>
        <v/>
      </c>
      <c r="S172" s="275"/>
      <c r="T172" s="23" t="str">
        <f t="shared" si="6"/>
        <v/>
      </c>
      <c r="U172" s="24" t="str">
        <f t="shared" si="5"/>
        <v/>
      </c>
      <c r="V172" s="261"/>
      <c r="W172" s="276"/>
      <c r="X172" s="277"/>
      <c r="Y172" s="264" t="str">
        <f>IF(AND(IF($W172="",IF($E172+$F172&gt;$E172+$G172,$E172+$F172,$E172+$G172),"XXX")&lt;=IF($E172+$F172&gt;$E172+$G172,$E172+$F172,$E172+$G172),IF($W172="",IF($E172+$F172&gt;$E172+$G172,$E172+$F172,$E172+$G172),"XXX")&gt;=IF($E172+$F172&lt;$E172+$G172,$E172+$F172,$E172+$G172)),"",IF(OR($W172=Translation!$C$50,$W172=Translation!$D$50),"",IF(OR($W172=Translation!$C$51,$W172=Translation!$D$51),Translation!$K$5,IF($W172&gt;IF($E172+$F172&gt;$E172+$G172,$E172+$F172,$E172+$G172),$W172-IF($E172+$F172&gt;$E172+$G172,$E172+$F172,$E172+$G172),IF($W172&lt;IF($E172+$F172&lt;$E172+$G172,$E172+$F172,$E172+$G172),$W172-IF($E172+$F172&lt;$E172+$G172,$E172+$F172,$E172+$G172),"")))))</f>
        <v/>
      </c>
      <c r="Z172" s="265" t="str">
        <f>IF(AND(IF($X172="",IF($E172+$F172&gt;$E172+$G172,$E172+$F172,$E172+$G172),"XXX")&lt;=IF($E172+$F172&gt;$E172+$G172,$E172+$F172,$E172+$G172),IF($X172="",IF($E172+$F172&gt;$E172+$G172,$E172+$F172,$E172+$G172),"XXX")&gt;=IF($E172+$F172&lt;$E172+$G172,$E172+$F172,$E172+$G172)),"",IF(OR($X172=Translation!$C$50,$X172=Translation!$D$50),"",IF(OR($X172=Translation!$C$51,$X172=Translation!$D$51),Translation!$K$5,IF($X172&gt;IF($E172+$F172&gt;$E172+$G172,$E172+$F172,$E172+$G172),$X172-IF($E172+$F172&gt;$E172+$G172,$E172+$F172,$E172+$G172),IF($X172&lt;IF($E172+$F172&lt;$E172+$G172,$E172+$F172,$E172+$G172),$X172-IF($E172+$F172&lt;$E172+$G172,$E172+$F172,$E172+$G172),"")))))</f>
        <v/>
      </c>
      <c r="AA172" s="278" t="str">
        <f>IF(ISBLANK(Report!AI172),"",AI172)</f>
        <v/>
      </c>
      <c r="AB172" s="25" t="str">
        <f t="shared" si="8"/>
        <v/>
      </c>
      <c r="AC172" s="26" t="str">
        <f t="shared" si="9"/>
        <v/>
      </c>
      <c r="AE172" s="45"/>
      <c r="AF172" s="15">
        <v>171</v>
      </c>
      <c r="AG172" s="177" t="str">
        <f t="shared" si="7"/>
        <v/>
      </c>
      <c r="AI172" s="16"/>
      <c r="AJ172" s="189"/>
    </row>
    <row r="173" spans="1:36" s="177" customFormat="1" ht="17.399999999999999" x14ac:dyDescent="0.3">
      <c r="A173" s="190"/>
      <c r="B173" s="196"/>
      <c r="C173" s="267"/>
      <c r="D173" s="268"/>
      <c r="E173" s="269"/>
      <c r="F173" s="269"/>
      <c r="G173" s="269"/>
      <c r="H173" s="270" t="str">
        <f>IF(AND(I173&lt;&gt;"",I173&lt;&gt;"None"),VLOOKUP(I173,Translation!$N$4:$O$111,2,FALSE),"")</f>
        <v/>
      </c>
      <c r="I173" s="270"/>
      <c r="J173" s="269"/>
      <c r="K173" s="269"/>
      <c r="L173" s="269"/>
      <c r="M173" s="271"/>
      <c r="N173" s="272"/>
      <c r="O173" s="273" t="str">
        <f>IF(AND(IF($J173="",IF($E173+$F173&gt;$E173+$G173,$E173+$F173,$E173+$G173),"XXX")&lt;=IF($E173+$F173&gt;$E173+$G173,$E173+$F173,$E173+$G173),IF($J173="",IF($E173+$F173&gt;$E173+$G173,$E173+$F173,$E173+$G173),"XXX")&gt;=IF($E173+$F173&lt;$E173+$G173,$E173+$F173,$E173+$G173)),"",IF(OR($J173=Translation!$C$50,$J173=Translation!$D$50),"",IF(OR($J173=Translation!$C$51,$J173=Translation!$D$51),Translation!$K$5,IF($J173&gt;IF($E173+$F173&gt;$E173+$G173,$E173+$F173,$E173+$G173),$J173-IF($E173+$F173&gt;$E173+$G173,$E173+$F173,$E173+$G173),IF($J173&lt;IF($E173+$F173&lt;$E173+$G173,$E173+$F173,$E173+$G173),$J173-IF($E173+$F173&lt;$E173+$G173,$E173+$F173,$E173+$G173),"")))))</f>
        <v/>
      </c>
      <c r="P173" s="274" t="str">
        <f>IF(AND(IF($K173="",IF($E173+$F173&gt;$E173+$G173,$E173+$F173,$E173+$G173),"XXX")&lt;=IF($E173+$F173&gt;$E173+$G173,$E173+$F173,$E173+$G173),IF($K173="",IF($E173+$F173&gt;$E173+$G173,$E173+$F173,$E173+$G173),"XXX")&gt;=IF($E173+$F173&lt;$E173+$G173,$E173+$F173,$E173+$G173)),"",IF(OR($K173=Translation!$C$50,$K173=Translation!$D$50),"",IF(OR($K173=Translation!$C$51,$K173=Translation!$D$51),Translation!$K$5,IF($K173&gt;IF($E173+$F173&gt;$E173+$G173,$E173+$F173,$E173+$G173),$K173-IF($E173+$F173&gt;$E173+$G173,$E173+$F173,$E173+$G173),IF($K173&lt;IF($E173+$F173&lt;$E173+$G173,$E173+$F173,$E173+$G173),$K173-IF($E173+$F173&lt;$E173+$G173,$E173+$F173,$E173+$G173),"")))))</f>
        <v/>
      </c>
      <c r="Q173" s="274" t="str">
        <f>IF(AND(IF($L173="",IF($E173+$F173&gt;$E173+$G173,$E173+$F173,$E173+$G173),"XXX")&lt;=IF($E173+$F173&gt;$E173+$G173,$E173+$F173,$E173+$G173),IF($L173="",IF($E173+$F173&gt;$E173+$G173,$E173+$F173,$E173+$G173),"XXX")&gt;=IF($E173+$F173&lt;$E173+$G173,$E173+$F173,$E173+$G173)),"",IF(OR($L173=Translation!$C$50,$L173=Translation!$D$50),"",IF(OR($L173=Translation!$C$51,$L173=Translation!$D$51),Translation!$K$5,IF($L173&gt;IF($E173+$F173&gt;$E173+$G173,$E173+$F173,$E173+$G173),$L173-IF($E173+$F173&gt;$E173+$G173,$E173+$F173,$E173+$G173),IF($L173&lt;IF($E173+$F173&lt;$E173+$G173,$E173+$F173,$E173+$G173),$L173-IF($E173+$F173&lt;$E173+$G173,$E173+$F173,$E173+$G173),"")))))</f>
        <v/>
      </c>
      <c r="R173" s="274" t="str">
        <f>IF(AND(IF($M173="",IF($E173+$F173&gt;$E173+$G173,$E173+$F173,$E173+$G173),"XXX")&lt;=IF($E173+$F173&gt;$E173+$G173,$E173+$F173,$E173+$G173),IF($M173="",IF($E173+$F173&gt;$E173+$G173,$E173+$F173,$E173+$G173),"XXX")&gt;=IF($E173+$F173&lt;$E173+$G173,$E173+$F173,$E173+$G173)),"",IF(OR($M173=Translation!$C$50,$M173=Translation!$D$50),"",IF(OR($M173=Translation!$C$51,$M173=Translation!$D$51),Translation!$K$5,IF($M173&gt;IF($E173+$F173&gt;$E173+$G173,$E173+$F173,$E173+$G173),$M173-IF($E173+$F173&gt;$E173+$G173,$E173+$F173,$E173+$G173),IF($M173&lt;IF($E173+$F173&lt;$E173+$G173,$E173+$F173,$E173+$G173),$M173-IF($E173+$F173&lt;$E173+$G173,$E173+$F173,$E173+$G173),"")))))</f>
        <v/>
      </c>
      <c r="S173" s="275"/>
      <c r="T173" s="23" t="str">
        <f t="shared" si="6"/>
        <v/>
      </c>
      <c r="U173" s="24" t="str">
        <f t="shared" si="5"/>
        <v/>
      </c>
      <c r="V173" s="261"/>
      <c r="W173" s="276"/>
      <c r="X173" s="277"/>
      <c r="Y173" s="264" t="str">
        <f>IF(AND(IF($W173="",IF($E173+$F173&gt;$E173+$G173,$E173+$F173,$E173+$G173),"XXX")&lt;=IF($E173+$F173&gt;$E173+$G173,$E173+$F173,$E173+$G173),IF($W173="",IF($E173+$F173&gt;$E173+$G173,$E173+$F173,$E173+$G173),"XXX")&gt;=IF($E173+$F173&lt;$E173+$G173,$E173+$F173,$E173+$G173)),"",IF(OR($W173=Translation!$C$50,$W173=Translation!$D$50),"",IF(OR($W173=Translation!$C$51,$W173=Translation!$D$51),Translation!$K$5,IF($W173&gt;IF($E173+$F173&gt;$E173+$G173,$E173+$F173,$E173+$G173),$W173-IF($E173+$F173&gt;$E173+$G173,$E173+$F173,$E173+$G173),IF($W173&lt;IF($E173+$F173&lt;$E173+$G173,$E173+$F173,$E173+$G173),$W173-IF($E173+$F173&lt;$E173+$G173,$E173+$F173,$E173+$G173),"")))))</f>
        <v/>
      </c>
      <c r="Z173" s="265" t="str">
        <f>IF(AND(IF($X173="",IF($E173+$F173&gt;$E173+$G173,$E173+$F173,$E173+$G173),"XXX")&lt;=IF($E173+$F173&gt;$E173+$G173,$E173+$F173,$E173+$G173),IF($X173="",IF($E173+$F173&gt;$E173+$G173,$E173+$F173,$E173+$G173),"XXX")&gt;=IF($E173+$F173&lt;$E173+$G173,$E173+$F173,$E173+$G173)),"",IF(OR($X173=Translation!$C$50,$X173=Translation!$D$50),"",IF(OR($X173=Translation!$C$51,$X173=Translation!$D$51),Translation!$K$5,IF($X173&gt;IF($E173+$F173&gt;$E173+$G173,$E173+$F173,$E173+$G173),$X173-IF($E173+$F173&gt;$E173+$G173,$E173+$F173,$E173+$G173),IF($X173&lt;IF($E173+$F173&lt;$E173+$G173,$E173+$F173,$E173+$G173),$X173-IF($E173+$F173&lt;$E173+$G173,$E173+$F173,$E173+$G173),"")))))</f>
        <v/>
      </c>
      <c r="AA173" s="278" t="str">
        <f>IF(ISBLANK(Report!AI173),"",AI173)</f>
        <v/>
      </c>
      <c r="AB173" s="25" t="str">
        <f t="shared" si="8"/>
        <v/>
      </c>
      <c r="AC173" s="26" t="str">
        <f t="shared" si="9"/>
        <v/>
      </c>
      <c r="AE173" s="45"/>
      <c r="AF173" s="177">
        <v>172</v>
      </c>
      <c r="AG173" s="177" t="str">
        <f t="shared" si="7"/>
        <v/>
      </c>
      <c r="AI173" s="16"/>
      <c r="AJ173" s="189"/>
    </row>
    <row r="174" spans="1:36" s="177" customFormat="1" ht="17.399999999999999" x14ac:dyDescent="0.3">
      <c r="A174" s="190"/>
      <c r="B174" s="196"/>
      <c r="C174" s="267"/>
      <c r="D174" s="268"/>
      <c r="E174" s="269"/>
      <c r="F174" s="269"/>
      <c r="G174" s="269"/>
      <c r="H174" s="270" t="str">
        <f>IF(AND(I174&lt;&gt;"",I174&lt;&gt;"None"),VLOOKUP(I174,Translation!$N$4:$O$111,2,FALSE),"")</f>
        <v/>
      </c>
      <c r="I174" s="270"/>
      <c r="J174" s="269"/>
      <c r="K174" s="269"/>
      <c r="L174" s="269"/>
      <c r="M174" s="271"/>
      <c r="N174" s="272"/>
      <c r="O174" s="273" t="str">
        <f>IF(AND(IF($J174="",IF($E174+$F174&gt;$E174+$G174,$E174+$F174,$E174+$G174),"XXX")&lt;=IF($E174+$F174&gt;$E174+$G174,$E174+$F174,$E174+$G174),IF($J174="",IF($E174+$F174&gt;$E174+$G174,$E174+$F174,$E174+$G174),"XXX")&gt;=IF($E174+$F174&lt;$E174+$G174,$E174+$F174,$E174+$G174)),"",IF(OR($J174=Translation!$C$50,$J174=Translation!$D$50),"",IF(OR($J174=Translation!$C$51,$J174=Translation!$D$51),Translation!$K$5,IF($J174&gt;IF($E174+$F174&gt;$E174+$G174,$E174+$F174,$E174+$G174),$J174-IF($E174+$F174&gt;$E174+$G174,$E174+$F174,$E174+$G174),IF($J174&lt;IF($E174+$F174&lt;$E174+$G174,$E174+$F174,$E174+$G174),$J174-IF($E174+$F174&lt;$E174+$G174,$E174+$F174,$E174+$G174),"")))))</f>
        <v/>
      </c>
      <c r="P174" s="274" t="str">
        <f>IF(AND(IF($K174="",IF($E174+$F174&gt;$E174+$G174,$E174+$F174,$E174+$G174),"XXX")&lt;=IF($E174+$F174&gt;$E174+$G174,$E174+$F174,$E174+$G174),IF($K174="",IF($E174+$F174&gt;$E174+$G174,$E174+$F174,$E174+$G174),"XXX")&gt;=IF($E174+$F174&lt;$E174+$G174,$E174+$F174,$E174+$G174)),"",IF(OR($K174=Translation!$C$50,$K174=Translation!$D$50),"",IF(OR($K174=Translation!$C$51,$K174=Translation!$D$51),Translation!$K$5,IF($K174&gt;IF($E174+$F174&gt;$E174+$G174,$E174+$F174,$E174+$G174),$K174-IF($E174+$F174&gt;$E174+$G174,$E174+$F174,$E174+$G174),IF($K174&lt;IF($E174+$F174&lt;$E174+$G174,$E174+$F174,$E174+$G174),$K174-IF($E174+$F174&lt;$E174+$G174,$E174+$F174,$E174+$G174),"")))))</f>
        <v/>
      </c>
      <c r="Q174" s="274" t="str">
        <f>IF(AND(IF($L174="",IF($E174+$F174&gt;$E174+$G174,$E174+$F174,$E174+$G174),"XXX")&lt;=IF($E174+$F174&gt;$E174+$G174,$E174+$F174,$E174+$G174),IF($L174="",IF($E174+$F174&gt;$E174+$G174,$E174+$F174,$E174+$G174),"XXX")&gt;=IF($E174+$F174&lt;$E174+$G174,$E174+$F174,$E174+$G174)),"",IF(OR($L174=Translation!$C$50,$L174=Translation!$D$50),"",IF(OR($L174=Translation!$C$51,$L174=Translation!$D$51),Translation!$K$5,IF($L174&gt;IF($E174+$F174&gt;$E174+$G174,$E174+$F174,$E174+$G174),$L174-IF($E174+$F174&gt;$E174+$G174,$E174+$F174,$E174+$G174),IF($L174&lt;IF($E174+$F174&lt;$E174+$G174,$E174+$F174,$E174+$G174),$L174-IF($E174+$F174&lt;$E174+$G174,$E174+$F174,$E174+$G174),"")))))</f>
        <v/>
      </c>
      <c r="R174" s="274" t="str">
        <f>IF(AND(IF($M174="",IF($E174+$F174&gt;$E174+$G174,$E174+$F174,$E174+$G174),"XXX")&lt;=IF($E174+$F174&gt;$E174+$G174,$E174+$F174,$E174+$G174),IF($M174="",IF($E174+$F174&gt;$E174+$G174,$E174+$F174,$E174+$G174),"XXX")&gt;=IF($E174+$F174&lt;$E174+$G174,$E174+$F174,$E174+$G174)),"",IF(OR($M174=Translation!$C$50,$M174=Translation!$D$50),"",IF(OR($M174=Translation!$C$51,$M174=Translation!$D$51),Translation!$K$5,IF($M174&gt;IF($E174+$F174&gt;$E174+$G174,$E174+$F174,$E174+$G174),$M174-IF($E174+$F174&gt;$E174+$G174,$E174+$F174,$E174+$G174),IF($M174&lt;IF($E174+$F174&lt;$E174+$G174,$E174+$F174,$E174+$G174),$M174-IF($E174+$F174&lt;$E174+$G174,$E174+$F174,$E174+$G174),"")))))</f>
        <v/>
      </c>
      <c r="S174" s="275"/>
      <c r="T174" s="23" t="str">
        <f t="shared" si="6"/>
        <v/>
      </c>
      <c r="U174" s="24" t="str">
        <f t="shared" si="5"/>
        <v/>
      </c>
      <c r="V174" s="261"/>
      <c r="W174" s="276"/>
      <c r="X174" s="277"/>
      <c r="Y174" s="264" t="str">
        <f>IF(AND(IF($W174="",IF($E174+$F174&gt;$E174+$G174,$E174+$F174,$E174+$G174),"XXX")&lt;=IF($E174+$F174&gt;$E174+$G174,$E174+$F174,$E174+$G174),IF($W174="",IF($E174+$F174&gt;$E174+$G174,$E174+$F174,$E174+$G174),"XXX")&gt;=IF($E174+$F174&lt;$E174+$G174,$E174+$F174,$E174+$G174)),"",IF(OR($W174=Translation!$C$50,$W174=Translation!$D$50),"",IF(OR($W174=Translation!$C$51,$W174=Translation!$D$51),Translation!$K$5,IF($W174&gt;IF($E174+$F174&gt;$E174+$G174,$E174+$F174,$E174+$G174),$W174-IF($E174+$F174&gt;$E174+$G174,$E174+$F174,$E174+$G174),IF($W174&lt;IF($E174+$F174&lt;$E174+$G174,$E174+$F174,$E174+$G174),$W174-IF($E174+$F174&lt;$E174+$G174,$E174+$F174,$E174+$G174),"")))))</f>
        <v/>
      </c>
      <c r="Z174" s="265" t="str">
        <f>IF(AND(IF($X174="",IF($E174+$F174&gt;$E174+$G174,$E174+$F174,$E174+$G174),"XXX")&lt;=IF($E174+$F174&gt;$E174+$G174,$E174+$F174,$E174+$G174),IF($X174="",IF($E174+$F174&gt;$E174+$G174,$E174+$F174,$E174+$G174),"XXX")&gt;=IF($E174+$F174&lt;$E174+$G174,$E174+$F174,$E174+$G174)),"",IF(OR($X174=Translation!$C$50,$X174=Translation!$D$50),"",IF(OR($X174=Translation!$C$51,$X174=Translation!$D$51),Translation!$K$5,IF($X174&gt;IF($E174+$F174&gt;$E174+$G174,$E174+$F174,$E174+$G174),$X174-IF($E174+$F174&gt;$E174+$G174,$E174+$F174,$E174+$G174),IF($X174&lt;IF($E174+$F174&lt;$E174+$G174,$E174+$F174,$E174+$G174),$X174-IF($E174+$F174&lt;$E174+$G174,$E174+$F174,$E174+$G174),"")))))</f>
        <v/>
      </c>
      <c r="AA174" s="278" t="str">
        <f>IF(ISBLANK(Report!AI174),"",AI174)</f>
        <v/>
      </c>
      <c r="AB174" s="25" t="str">
        <f t="shared" si="8"/>
        <v/>
      </c>
      <c r="AC174" s="26" t="str">
        <f t="shared" si="9"/>
        <v/>
      </c>
      <c r="AE174" s="45"/>
      <c r="AF174" s="15">
        <v>173</v>
      </c>
      <c r="AG174" s="177" t="str">
        <f t="shared" si="7"/>
        <v/>
      </c>
      <c r="AI174" s="16"/>
      <c r="AJ174" s="189"/>
    </row>
    <row r="175" spans="1:36" s="177" customFormat="1" ht="17.399999999999999" x14ac:dyDescent="0.3">
      <c r="A175" s="190"/>
      <c r="B175" s="196"/>
      <c r="C175" s="267"/>
      <c r="D175" s="268"/>
      <c r="E175" s="269"/>
      <c r="F175" s="269"/>
      <c r="G175" s="269"/>
      <c r="H175" s="270" t="str">
        <f>IF(AND(I175&lt;&gt;"",I175&lt;&gt;"None"),VLOOKUP(I175,Translation!$N$4:$O$111,2,FALSE),"")</f>
        <v/>
      </c>
      <c r="I175" s="270"/>
      <c r="J175" s="269"/>
      <c r="K175" s="269"/>
      <c r="L175" s="269"/>
      <c r="M175" s="271"/>
      <c r="N175" s="272"/>
      <c r="O175" s="273" t="str">
        <f>IF(AND(IF($J175="",IF($E175+$F175&gt;$E175+$G175,$E175+$F175,$E175+$G175),"XXX")&lt;=IF($E175+$F175&gt;$E175+$G175,$E175+$F175,$E175+$G175),IF($J175="",IF($E175+$F175&gt;$E175+$G175,$E175+$F175,$E175+$G175),"XXX")&gt;=IF($E175+$F175&lt;$E175+$G175,$E175+$F175,$E175+$G175)),"",IF(OR($J175=Translation!$C$50,$J175=Translation!$D$50),"",IF(OR($J175=Translation!$C$51,$J175=Translation!$D$51),Translation!$K$5,IF($J175&gt;IF($E175+$F175&gt;$E175+$G175,$E175+$F175,$E175+$G175),$J175-IF($E175+$F175&gt;$E175+$G175,$E175+$F175,$E175+$G175),IF($J175&lt;IF($E175+$F175&lt;$E175+$G175,$E175+$F175,$E175+$G175),$J175-IF($E175+$F175&lt;$E175+$G175,$E175+$F175,$E175+$G175),"")))))</f>
        <v/>
      </c>
      <c r="P175" s="274" t="str">
        <f>IF(AND(IF($K175="",IF($E175+$F175&gt;$E175+$G175,$E175+$F175,$E175+$G175),"XXX")&lt;=IF($E175+$F175&gt;$E175+$G175,$E175+$F175,$E175+$G175),IF($K175="",IF($E175+$F175&gt;$E175+$G175,$E175+$F175,$E175+$G175),"XXX")&gt;=IF($E175+$F175&lt;$E175+$G175,$E175+$F175,$E175+$G175)),"",IF(OR($K175=Translation!$C$50,$K175=Translation!$D$50),"",IF(OR($K175=Translation!$C$51,$K175=Translation!$D$51),Translation!$K$5,IF($K175&gt;IF($E175+$F175&gt;$E175+$G175,$E175+$F175,$E175+$G175),$K175-IF($E175+$F175&gt;$E175+$G175,$E175+$F175,$E175+$G175),IF($K175&lt;IF($E175+$F175&lt;$E175+$G175,$E175+$F175,$E175+$G175),$K175-IF($E175+$F175&lt;$E175+$G175,$E175+$F175,$E175+$G175),"")))))</f>
        <v/>
      </c>
      <c r="Q175" s="274" t="str">
        <f>IF(AND(IF($L175="",IF($E175+$F175&gt;$E175+$G175,$E175+$F175,$E175+$G175),"XXX")&lt;=IF($E175+$F175&gt;$E175+$G175,$E175+$F175,$E175+$G175),IF($L175="",IF($E175+$F175&gt;$E175+$G175,$E175+$F175,$E175+$G175),"XXX")&gt;=IF($E175+$F175&lt;$E175+$G175,$E175+$F175,$E175+$G175)),"",IF(OR($L175=Translation!$C$50,$L175=Translation!$D$50),"",IF(OR($L175=Translation!$C$51,$L175=Translation!$D$51),Translation!$K$5,IF($L175&gt;IF($E175+$F175&gt;$E175+$G175,$E175+$F175,$E175+$G175),$L175-IF($E175+$F175&gt;$E175+$G175,$E175+$F175,$E175+$G175),IF($L175&lt;IF($E175+$F175&lt;$E175+$G175,$E175+$F175,$E175+$G175),$L175-IF($E175+$F175&lt;$E175+$G175,$E175+$F175,$E175+$G175),"")))))</f>
        <v/>
      </c>
      <c r="R175" s="274" t="str">
        <f>IF(AND(IF($M175="",IF($E175+$F175&gt;$E175+$G175,$E175+$F175,$E175+$G175),"XXX")&lt;=IF($E175+$F175&gt;$E175+$G175,$E175+$F175,$E175+$G175),IF($M175="",IF($E175+$F175&gt;$E175+$G175,$E175+$F175,$E175+$G175),"XXX")&gt;=IF($E175+$F175&lt;$E175+$G175,$E175+$F175,$E175+$G175)),"",IF(OR($M175=Translation!$C$50,$M175=Translation!$D$50),"",IF(OR($M175=Translation!$C$51,$M175=Translation!$D$51),Translation!$K$5,IF($M175&gt;IF($E175+$F175&gt;$E175+$G175,$E175+$F175,$E175+$G175),$M175-IF($E175+$F175&gt;$E175+$G175,$E175+$F175,$E175+$G175),IF($M175&lt;IF($E175+$F175&lt;$E175+$G175,$E175+$F175,$E175+$G175),$M175-IF($E175+$F175&lt;$E175+$G175,$E175+$F175,$E175+$G175),"")))))</f>
        <v/>
      </c>
      <c r="S175" s="275"/>
      <c r="T175" s="23" t="str">
        <f t="shared" si="6"/>
        <v/>
      </c>
      <c r="U175" s="24" t="str">
        <f t="shared" si="5"/>
        <v/>
      </c>
      <c r="V175" s="261"/>
      <c r="W175" s="276"/>
      <c r="X175" s="277"/>
      <c r="Y175" s="264" t="str">
        <f>IF(AND(IF($W175="",IF($E175+$F175&gt;$E175+$G175,$E175+$F175,$E175+$G175),"XXX")&lt;=IF($E175+$F175&gt;$E175+$G175,$E175+$F175,$E175+$G175),IF($W175="",IF($E175+$F175&gt;$E175+$G175,$E175+$F175,$E175+$G175),"XXX")&gt;=IF($E175+$F175&lt;$E175+$G175,$E175+$F175,$E175+$G175)),"",IF(OR($W175=Translation!$C$50,$W175=Translation!$D$50),"",IF(OR($W175=Translation!$C$51,$W175=Translation!$D$51),Translation!$K$5,IF($W175&gt;IF($E175+$F175&gt;$E175+$G175,$E175+$F175,$E175+$G175),$W175-IF($E175+$F175&gt;$E175+$G175,$E175+$F175,$E175+$G175),IF($W175&lt;IF($E175+$F175&lt;$E175+$G175,$E175+$F175,$E175+$G175),$W175-IF($E175+$F175&lt;$E175+$G175,$E175+$F175,$E175+$G175),"")))))</f>
        <v/>
      </c>
      <c r="Z175" s="265" t="str">
        <f>IF(AND(IF($X175="",IF($E175+$F175&gt;$E175+$G175,$E175+$F175,$E175+$G175),"XXX")&lt;=IF($E175+$F175&gt;$E175+$G175,$E175+$F175,$E175+$G175),IF($X175="",IF($E175+$F175&gt;$E175+$G175,$E175+$F175,$E175+$G175),"XXX")&gt;=IF($E175+$F175&lt;$E175+$G175,$E175+$F175,$E175+$G175)),"",IF(OR($X175=Translation!$C$50,$X175=Translation!$D$50),"",IF(OR($X175=Translation!$C$51,$X175=Translation!$D$51),Translation!$K$5,IF($X175&gt;IF($E175+$F175&gt;$E175+$G175,$E175+$F175,$E175+$G175),$X175-IF($E175+$F175&gt;$E175+$G175,$E175+$F175,$E175+$G175),IF($X175&lt;IF($E175+$F175&lt;$E175+$G175,$E175+$F175,$E175+$G175),$X175-IF($E175+$F175&lt;$E175+$G175,$E175+$F175,$E175+$G175),"")))))</f>
        <v/>
      </c>
      <c r="AA175" s="278" t="str">
        <f>IF(ISBLANK(Report!AI175),"",AI175)</f>
        <v/>
      </c>
      <c r="AB175" s="25" t="str">
        <f t="shared" si="8"/>
        <v/>
      </c>
      <c r="AC175" s="26" t="str">
        <f t="shared" si="9"/>
        <v/>
      </c>
      <c r="AE175" s="45"/>
      <c r="AF175" s="177">
        <v>174</v>
      </c>
      <c r="AG175" s="177" t="str">
        <f t="shared" si="7"/>
        <v/>
      </c>
      <c r="AI175" s="16"/>
      <c r="AJ175" s="189"/>
    </row>
    <row r="176" spans="1:36" s="177" customFormat="1" ht="17.399999999999999" x14ac:dyDescent="0.3">
      <c r="A176" s="190"/>
      <c r="B176" s="196"/>
      <c r="C176" s="267"/>
      <c r="D176" s="268"/>
      <c r="E176" s="269"/>
      <c r="F176" s="269"/>
      <c r="G176" s="269"/>
      <c r="H176" s="270" t="str">
        <f>IF(AND(I176&lt;&gt;"",I176&lt;&gt;"None"),VLOOKUP(I176,Translation!$N$4:$O$111,2,FALSE),"")</f>
        <v/>
      </c>
      <c r="I176" s="270"/>
      <c r="J176" s="269"/>
      <c r="K176" s="269"/>
      <c r="L176" s="269"/>
      <c r="M176" s="271"/>
      <c r="N176" s="272"/>
      <c r="O176" s="273" t="str">
        <f>IF(AND(IF($J176="",IF($E176+$F176&gt;$E176+$G176,$E176+$F176,$E176+$G176),"XXX")&lt;=IF($E176+$F176&gt;$E176+$G176,$E176+$F176,$E176+$G176),IF($J176="",IF($E176+$F176&gt;$E176+$G176,$E176+$F176,$E176+$G176),"XXX")&gt;=IF($E176+$F176&lt;$E176+$G176,$E176+$F176,$E176+$G176)),"",IF(OR($J176=Translation!$C$50,$J176=Translation!$D$50),"",IF(OR($J176=Translation!$C$51,$J176=Translation!$D$51),Translation!$K$5,IF($J176&gt;IF($E176+$F176&gt;$E176+$G176,$E176+$F176,$E176+$G176),$J176-IF($E176+$F176&gt;$E176+$G176,$E176+$F176,$E176+$G176),IF($J176&lt;IF($E176+$F176&lt;$E176+$G176,$E176+$F176,$E176+$G176),$J176-IF($E176+$F176&lt;$E176+$G176,$E176+$F176,$E176+$G176),"")))))</f>
        <v/>
      </c>
      <c r="P176" s="274" t="str">
        <f>IF(AND(IF($K176="",IF($E176+$F176&gt;$E176+$G176,$E176+$F176,$E176+$G176),"XXX")&lt;=IF($E176+$F176&gt;$E176+$G176,$E176+$F176,$E176+$G176),IF($K176="",IF($E176+$F176&gt;$E176+$G176,$E176+$F176,$E176+$G176),"XXX")&gt;=IF($E176+$F176&lt;$E176+$G176,$E176+$F176,$E176+$G176)),"",IF(OR($K176=Translation!$C$50,$K176=Translation!$D$50),"",IF(OR($K176=Translation!$C$51,$K176=Translation!$D$51),Translation!$K$5,IF($K176&gt;IF($E176+$F176&gt;$E176+$G176,$E176+$F176,$E176+$G176),$K176-IF($E176+$F176&gt;$E176+$G176,$E176+$F176,$E176+$G176),IF($K176&lt;IF($E176+$F176&lt;$E176+$G176,$E176+$F176,$E176+$G176),$K176-IF($E176+$F176&lt;$E176+$G176,$E176+$F176,$E176+$G176),"")))))</f>
        <v/>
      </c>
      <c r="Q176" s="274" t="str">
        <f>IF(AND(IF($L176="",IF($E176+$F176&gt;$E176+$G176,$E176+$F176,$E176+$G176),"XXX")&lt;=IF($E176+$F176&gt;$E176+$G176,$E176+$F176,$E176+$G176),IF($L176="",IF($E176+$F176&gt;$E176+$G176,$E176+$F176,$E176+$G176),"XXX")&gt;=IF($E176+$F176&lt;$E176+$G176,$E176+$F176,$E176+$G176)),"",IF(OR($L176=Translation!$C$50,$L176=Translation!$D$50),"",IF(OR($L176=Translation!$C$51,$L176=Translation!$D$51),Translation!$K$5,IF($L176&gt;IF($E176+$F176&gt;$E176+$G176,$E176+$F176,$E176+$G176),$L176-IF($E176+$F176&gt;$E176+$G176,$E176+$F176,$E176+$G176),IF($L176&lt;IF($E176+$F176&lt;$E176+$G176,$E176+$F176,$E176+$G176),$L176-IF($E176+$F176&lt;$E176+$G176,$E176+$F176,$E176+$G176),"")))))</f>
        <v/>
      </c>
      <c r="R176" s="274" t="str">
        <f>IF(AND(IF($M176="",IF($E176+$F176&gt;$E176+$G176,$E176+$F176,$E176+$G176),"XXX")&lt;=IF($E176+$F176&gt;$E176+$G176,$E176+$F176,$E176+$G176),IF($M176="",IF($E176+$F176&gt;$E176+$G176,$E176+$F176,$E176+$G176),"XXX")&gt;=IF($E176+$F176&lt;$E176+$G176,$E176+$F176,$E176+$G176)),"",IF(OR($M176=Translation!$C$50,$M176=Translation!$D$50),"",IF(OR($M176=Translation!$C$51,$M176=Translation!$D$51),Translation!$K$5,IF($M176&gt;IF($E176+$F176&gt;$E176+$G176,$E176+$F176,$E176+$G176),$M176-IF($E176+$F176&gt;$E176+$G176,$E176+$F176,$E176+$G176),IF($M176&lt;IF($E176+$F176&lt;$E176+$G176,$E176+$F176,$E176+$G176),$M176-IF($E176+$F176&lt;$E176+$G176,$E176+$F176,$E176+$G176),"")))))</f>
        <v/>
      </c>
      <c r="S176" s="275"/>
      <c r="T176" s="23" t="str">
        <f t="shared" ref="T176:T239" si="10">IF(AND($J176="",$K176="",$L176="",$M176=""),"",IF(AND($O176="",$P176="",$Q176="",$R176=""),"X",""))</f>
        <v/>
      </c>
      <c r="U176" s="24" t="str">
        <f t="shared" si="5"/>
        <v/>
      </c>
      <c r="V176" s="261"/>
      <c r="W176" s="276"/>
      <c r="X176" s="277"/>
      <c r="Y176" s="264" t="str">
        <f>IF(AND(IF($W176="",IF($E176+$F176&gt;$E176+$G176,$E176+$F176,$E176+$G176),"XXX")&lt;=IF($E176+$F176&gt;$E176+$G176,$E176+$F176,$E176+$G176),IF($W176="",IF($E176+$F176&gt;$E176+$G176,$E176+$F176,$E176+$G176),"XXX")&gt;=IF($E176+$F176&lt;$E176+$G176,$E176+$F176,$E176+$G176)),"",IF(OR($W176=Translation!$C$50,$W176=Translation!$D$50),"",IF(OR($W176=Translation!$C$51,$W176=Translation!$D$51),Translation!$K$5,IF($W176&gt;IF($E176+$F176&gt;$E176+$G176,$E176+$F176,$E176+$G176),$W176-IF($E176+$F176&gt;$E176+$G176,$E176+$F176,$E176+$G176),IF($W176&lt;IF($E176+$F176&lt;$E176+$G176,$E176+$F176,$E176+$G176),$W176-IF($E176+$F176&lt;$E176+$G176,$E176+$F176,$E176+$G176),"")))))</f>
        <v/>
      </c>
      <c r="Z176" s="265" t="str">
        <f>IF(AND(IF($X176="",IF($E176+$F176&gt;$E176+$G176,$E176+$F176,$E176+$G176),"XXX")&lt;=IF($E176+$F176&gt;$E176+$G176,$E176+$F176,$E176+$G176),IF($X176="",IF($E176+$F176&gt;$E176+$G176,$E176+$F176,$E176+$G176),"XXX")&gt;=IF($E176+$F176&lt;$E176+$G176,$E176+$F176,$E176+$G176)),"",IF(OR($X176=Translation!$C$50,$X176=Translation!$D$50),"",IF(OR($X176=Translation!$C$51,$X176=Translation!$D$51),Translation!$K$5,IF($X176&gt;IF($E176+$F176&gt;$E176+$G176,$E176+$F176,$E176+$G176),$X176-IF($E176+$F176&gt;$E176+$G176,$E176+$F176,$E176+$G176),IF($X176&lt;IF($E176+$F176&lt;$E176+$G176,$E176+$F176,$E176+$G176),$X176-IF($E176+$F176&lt;$E176+$G176,$E176+$F176,$E176+$G176),"")))))</f>
        <v/>
      </c>
      <c r="AA176" s="278" t="str">
        <f>IF(ISBLANK(Report!AI176),"",AI176)</f>
        <v/>
      </c>
      <c r="AB176" s="25" t="str">
        <f t="shared" si="8"/>
        <v/>
      </c>
      <c r="AC176" s="26" t="str">
        <f t="shared" si="9"/>
        <v/>
      </c>
      <c r="AE176" s="45"/>
      <c r="AF176" s="15">
        <v>175</v>
      </c>
      <c r="AG176" s="177" t="str">
        <f t="shared" ref="AG176:AG239" si="11">IF(ISBLANK($B176)=TRUE,"",$AF176)</f>
        <v/>
      </c>
      <c r="AI176" s="16"/>
      <c r="AJ176" s="189"/>
    </row>
    <row r="177" spans="1:36" s="177" customFormat="1" ht="17.399999999999999" x14ac:dyDescent="0.3">
      <c r="A177" s="190"/>
      <c r="B177" s="196"/>
      <c r="C177" s="267"/>
      <c r="D177" s="268"/>
      <c r="E177" s="269"/>
      <c r="F177" s="269"/>
      <c r="G177" s="269"/>
      <c r="H177" s="270" t="str">
        <f>IF(AND(I177&lt;&gt;"",I177&lt;&gt;"None"),VLOOKUP(I177,Translation!$N$4:$O$111,2,FALSE),"")</f>
        <v/>
      </c>
      <c r="I177" s="270"/>
      <c r="J177" s="269"/>
      <c r="K177" s="269"/>
      <c r="L177" s="269"/>
      <c r="M177" s="271"/>
      <c r="N177" s="272"/>
      <c r="O177" s="273" t="str">
        <f>IF(AND(IF($J177="",IF($E177+$F177&gt;$E177+$G177,$E177+$F177,$E177+$G177),"XXX")&lt;=IF($E177+$F177&gt;$E177+$G177,$E177+$F177,$E177+$G177),IF($J177="",IF($E177+$F177&gt;$E177+$G177,$E177+$F177,$E177+$G177),"XXX")&gt;=IF($E177+$F177&lt;$E177+$G177,$E177+$F177,$E177+$G177)),"",IF(OR($J177=Translation!$C$50,$J177=Translation!$D$50),"",IF(OR($J177=Translation!$C$51,$J177=Translation!$D$51),Translation!$K$5,IF($J177&gt;IF($E177+$F177&gt;$E177+$G177,$E177+$F177,$E177+$G177),$J177-IF($E177+$F177&gt;$E177+$G177,$E177+$F177,$E177+$G177),IF($J177&lt;IF($E177+$F177&lt;$E177+$G177,$E177+$F177,$E177+$G177),$J177-IF($E177+$F177&lt;$E177+$G177,$E177+$F177,$E177+$G177),"")))))</f>
        <v/>
      </c>
      <c r="P177" s="274" t="str">
        <f>IF(AND(IF($K177="",IF($E177+$F177&gt;$E177+$G177,$E177+$F177,$E177+$G177),"XXX")&lt;=IF($E177+$F177&gt;$E177+$G177,$E177+$F177,$E177+$G177),IF($K177="",IF($E177+$F177&gt;$E177+$G177,$E177+$F177,$E177+$G177),"XXX")&gt;=IF($E177+$F177&lt;$E177+$G177,$E177+$F177,$E177+$G177)),"",IF(OR($K177=Translation!$C$50,$K177=Translation!$D$50),"",IF(OR($K177=Translation!$C$51,$K177=Translation!$D$51),Translation!$K$5,IF($K177&gt;IF($E177+$F177&gt;$E177+$G177,$E177+$F177,$E177+$G177),$K177-IF($E177+$F177&gt;$E177+$G177,$E177+$F177,$E177+$G177),IF($K177&lt;IF($E177+$F177&lt;$E177+$G177,$E177+$F177,$E177+$G177),$K177-IF($E177+$F177&lt;$E177+$G177,$E177+$F177,$E177+$G177),"")))))</f>
        <v/>
      </c>
      <c r="Q177" s="274" t="str">
        <f>IF(AND(IF($L177="",IF($E177+$F177&gt;$E177+$G177,$E177+$F177,$E177+$G177),"XXX")&lt;=IF($E177+$F177&gt;$E177+$G177,$E177+$F177,$E177+$G177),IF($L177="",IF($E177+$F177&gt;$E177+$G177,$E177+$F177,$E177+$G177),"XXX")&gt;=IF($E177+$F177&lt;$E177+$G177,$E177+$F177,$E177+$G177)),"",IF(OR($L177=Translation!$C$50,$L177=Translation!$D$50),"",IF(OR($L177=Translation!$C$51,$L177=Translation!$D$51),Translation!$K$5,IF($L177&gt;IF($E177+$F177&gt;$E177+$G177,$E177+$F177,$E177+$G177),$L177-IF($E177+$F177&gt;$E177+$G177,$E177+$F177,$E177+$G177),IF($L177&lt;IF($E177+$F177&lt;$E177+$G177,$E177+$F177,$E177+$G177),$L177-IF($E177+$F177&lt;$E177+$G177,$E177+$F177,$E177+$G177),"")))))</f>
        <v/>
      </c>
      <c r="R177" s="274" t="str">
        <f>IF(AND(IF($M177="",IF($E177+$F177&gt;$E177+$G177,$E177+$F177,$E177+$G177),"XXX")&lt;=IF($E177+$F177&gt;$E177+$G177,$E177+$F177,$E177+$G177),IF($M177="",IF($E177+$F177&gt;$E177+$G177,$E177+$F177,$E177+$G177),"XXX")&gt;=IF($E177+$F177&lt;$E177+$G177,$E177+$F177,$E177+$G177)),"",IF(OR($M177=Translation!$C$50,$M177=Translation!$D$50),"",IF(OR($M177=Translation!$C$51,$M177=Translation!$D$51),Translation!$K$5,IF($M177&gt;IF($E177+$F177&gt;$E177+$G177,$E177+$F177,$E177+$G177),$M177-IF($E177+$F177&gt;$E177+$G177,$E177+$F177,$E177+$G177),IF($M177&lt;IF($E177+$F177&lt;$E177+$G177,$E177+$F177,$E177+$G177),$M177-IF($E177+$F177&lt;$E177+$G177,$E177+$F177,$E177+$G177),"")))))</f>
        <v/>
      </c>
      <c r="S177" s="275"/>
      <c r="T177" s="23" t="str">
        <f t="shared" si="10"/>
        <v/>
      </c>
      <c r="U177" s="24" t="str">
        <f t="shared" si="5"/>
        <v/>
      </c>
      <c r="V177" s="261"/>
      <c r="W177" s="276"/>
      <c r="X177" s="277"/>
      <c r="Y177" s="264" t="str">
        <f>IF(AND(IF($W177="",IF($E177+$F177&gt;$E177+$G177,$E177+$F177,$E177+$G177),"XXX")&lt;=IF($E177+$F177&gt;$E177+$G177,$E177+$F177,$E177+$G177),IF($W177="",IF($E177+$F177&gt;$E177+$G177,$E177+$F177,$E177+$G177),"XXX")&gt;=IF($E177+$F177&lt;$E177+$G177,$E177+$F177,$E177+$G177)),"",IF(OR($W177=Translation!$C$50,$W177=Translation!$D$50),"",IF(OR($W177=Translation!$C$51,$W177=Translation!$D$51),Translation!$K$5,IF($W177&gt;IF($E177+$F177&gt;$E177+$G177,$E177+$F177,$E177+$G177),$W177-IF($E177+$F177&gt;$E177+$G177,$E177+$F177,$E177+$G177),IF($W177&lt;IF($E177+$F177&lt;$E177+$G177,$E177+$F177,$E177+$G177),$W177-IF($E177+$F177&lt;$E177+$G177,$E177+$F177,$E177+$G177),"")))))</f>
        <v/>
      </c>
      <c r="Z177" s="265" t="str">
        <f>IF(AND(IF($X177="",IF($E177+$F177&gt;$E177+$G177,$E177+$F177,$E177+$G177),"XXX")&lt;=IF($E177+$F177&gt;$E177+$G177,$E177+$F177,$E177+$G177),IF($X177="",IF($E177+$F177&gt;$E177+$G177,$E177+$F177,$E177+$G177),"XXX")&gt;=IF($E177+$F177&lt;$E177+$G177,$E177+$F177,$E177+$G177)),"",IF(OR($X177=Translation!$C$50,$X177=Translation!$D$50),"",IF(OR($X177=Translation!$C$51,$X177=Translation!$D$51),Translation!$K$5,IF($X177&gt;IF($E177+$F177&gt;$E177+$G177,$E177+$F177,$E177+$G177),$X177-IF($E177+$F177&gt;$E177+$G177,$E177+$F177,$E177+$G177),IF($X177&lt;IF($E177+$F177&lt;$E177+$G177,$E177+$F177,$E177+$G177),$X177-IF($E177+$F177&lt;$E177+$G177,$E177+$F177,$E177+$G177),"")))))</f>
        <v/>
      </c>
      <c r="AA177" s="278" t="str">
        <f>IF(ISBLANK(Report!AI177),"",AI177)</f>
        <v/>
      </c>
      <c r="AB177" s="25" t="str">
        <f t="shared" si="8"/>
        <v/>
      </c>
      <c r="AC177" s="26" t="str">
        <f t="shared" si="9"/>
        <v/>
      </c>
      <c r="AE177" s="45"/>
      <c r="AF177" s="177">
        <v>176</v>
      </c>
      <c r="AG177" s="177" t="str">
        <f t="shared" si="11"/>
        <v/>
      </c>
      <c r="AI177" s="16"/>
      <c r="AJ177" s="189"/>
    </row>
    <row r="178" spans="1:36" ht="17.399999999999999" x14ac:dyDescent="0.3">
      <c r="A178" s="190"/>
      <c r="B178" s="196"/>
      <c r="C178" s="267"/>
      <c r="D178" s="268"/>
      <c r="E178" s="269"/>
      <c r="F178" s="269"/>
      <c r="G178" s="269"/>
      <c r="H178" s="270" t="str">
        <f>IF(AND(I178&lt;&gt;"",I178&lt;&gt;"None"),VLOOKUP(I178,Translation!$N$4:$O$111,2,FALSE),"")</f>
        <v/>
      </c>
      <c r="I178" s="270"/>
      <c r="J178" s="269"/>
      <c r="K178" s="269"/>
      <c r="L178" s="269"/>
      <c r="M178" s="271"/>
      <c r="N178" s="272"/>
      <c r="O178" s="273" t="str">
        <f>IF(AND(IF($J178="",IF($E178+$F178&gt;$E178+$G178,$E178+$F178,$E178+$G178),"XXX")&lt;=IF($E178+$F178&gt;$E178+$G178,$E178+$F178,$E178+$G178),IF($J178="",IF($E178+$F178&gt;$E178+$G178,$E178+$F178,$E178+$G178),"XXX")&gt;=IF($E178+$F178&lt;$E178+$G178,$E178+$F178,$E178+$G178)),"",IF(OR($J178=Translation!$C$50,$J178=Translation!$D$50),"",IF(OR($J178=Translation!$C$51,$J178=Translation!$D$51),Translation!$K$5,IF($J178&gt;IF($E178+$F178&gt;$E178+$G178,$E178+$F178,$E178+$G178),$J178-IF($E178+$F178&gt;$E178+$G178,$E178+$F178,$E178+$G178),IF($J178&lt;IF($E178+$F178&lt;$E178+$G178,$E178+$F178,$E178+$G178),$J178-IF($E178+$F178&lt;$E178+$G178,$E178+$F178,$E178+$G178),"")))))</f>
        <v/>
      </c>
      <c r="P178" s="274" t="str">
        <f>IF(AND(IF($K178="",IF($E178+$F178&gt;$E178+$G178,$E178+$F178,$E178+$G178),"XXX")&lt;=IF($E178+$F178&gt;$E178+$G178,$E178+$F178,$E178+$G178),IF($K178="",IF($E178+$F178&gt;$E178+$G178,$E178+$F178,$E178+$G178),"XXX")&gt;=IF($E178+$F178&lt;$E178+$G178,$E178+$F178,$E178+$G178)),"",IF(OR($K178=Translation!$C$50,$K178=Translation!$D$50),"",IF(OR($K178=Translation!$C$51,$K178=Translation!$D$51),Translation!$K$5,IF($K178&gt;IF($E178+$F178&gt;$E178+$G178,$E178+$F178,$E178+$G178),$K178-IF($E178+$F178&gt;$E178+$G178,$E178+$F178,$E178+$G178),IF($K178&lt;IF($E178+$F178&lt;$E178+$G178,$E178+$F178,$E178+$G178),$K178-IF($E178+$F178&lt;$E178+$G178,$E178+$F178,$E178+$G178),"")))))</f>
        <v/>
      </c>
      <c r="Q178" s="274" t="str">
        <f>IF(AND(IF($L178="",IF($E178+$F178&gt;$E178+$G178,$E178+$F178,$E178+$G178),"XXX")&lt;=IF($E178+$F178&gt;$E178+$G178,$E178+$F178,$E178+$G178),IF($L178="",IF($E178+$F178&gt;$E178+$G178,$E178+$F178,$E178+$G178),"XXX")&gt;=IF($E178+$F178&lt;$E178+$G178,$E178+$F178,$E178+$G178)),"",IF(OR($L178=Translation!$C$50,$L178=Translation!$D$50),"",IF(OR($L178=Translation!$C$51,$L178=Translation!$D$51),Translation!$K$5,IF($L178&gt;IF($E178+$F178&gt;$E178+$G178,$E178+$F178,$E178+$G178),$L178-IF($E178+$F178&gt;$E178+$G178,$E178+$F178,$E178+$G178),IF($L178&lt;IF($E178+$F178&lt;$E178+$G178,$E178+$F178,$E178+$G178),$L178-IF($E178+$F178&lt;$E178+$G178,$E178+$F178,$E178+$G178),"")))))</f>
        <v/>
      </c>
      <c r="R178" s="274" t="str">
        <f>IF(AND(IF($M178="",IF($E178+$F178&gt;$E178+$G178,$E178+$F178,$E178+$G178),"XXX")&lt;=IF($E178+$F178&gt;$E178+$G178,$E178+$F178,$E178+$G178),IF($M178="",IF($E178+$F178&gt;$E178+$G178,$E178+$F178,$E178+$G178),"XXX")&gt;=IF($E178+$F178&lt;$E178+$G178,$E178+$F178,$E178+$G178)),"",IF(OR($M178=Translation!$C$50,$M178=Translation!$D$50),"",IF(OR($M178=Translation!$C$51,$M178=Translation!$D$51),Translation!$K$5,IF($M178&gt;IF($E178+$F178&gt;$E178+$G178,$E178+$F178,$E178+$G178),$M178-IF($E178+$F178&gt;$E178+$G178,$E178+$F178,$E178+$G178),IF($M178&lt;IF($E178+$F178&lt;$E178+$G178,$E178+$F178,$E178+$G178),$M178-IF($E178+$F178&lt;$E178+$G178,$E178+$F178,$E178+$G178),"")))))</f>
        <v/>
      </c>
      <c r="S178" s="275"/>
      <c r="T178" s="23" t="str">
        <f t="shared" si="10"/>
        <v/>
      </c>
      <c r="U178" s="24" t="str">
        <f t="shared" si="5"/>
        <v/>
      </c>
      <c r="V178" s="261"/>
      <c r="W178" s="276"/>
      <c r="X178" s="277"/>
      <c r="Y178" s="264" t="str">
        <f>IF(AND(IF($W178="",IF($E178+$F178&gt;$E178+$G178,$E178+$F178,$E178+$G178),"XXX")&lt;=IF($E178+$F178&gt;$E178+$G178,$E178+$F178,$E178+$G178),IF($W178="",IF($E178+$F178&gt;$E178+$G178,$E178+$F178,$E178+$G178),"XXX")&gt;=IF($E178+$F178&lt;$E178+$G178,$E178+$F178,$E178+$G178)),"",IF(OR($W178=Translation!$C$50,$W178=Translation!$D$50),"",IF(OR($W178=Translation!$C$51,$W178=Translation!$D$51),Translation!$K$5,IF($W178&gt;IF($E178+$F178&gt;$E178+$G178,$E178+$F178,$E178+$G178),$W178-IF($E178+$F178&gt;$E178+$G178,$E178+$F178,$E178+$G178),IF($W178&lt;IF($E178+$F178&lt;$E178+$G178,$E178+$F178,$E178+$G178),$W178-IF($E178+$F178&lt;$E178+$G178,$E178+$F178,$E178+$G178),"")))))</f>
        <v/>
      </c>
      <c r="Z178" s="265" t="str">
        <f>IF(AND(IF($X178="",IF($E178+$F178&gt;$E178+$G178,$E178+$F178,$E178+$G178),"XXX")&lt;=IF($E178+$F178&gt;$E178+$G178,$E178+$F178,$E178+$G178),IF($X178="",IF($E178+$F178&gt;$E178+$G178,$E178+$F178,$E178+$G178),"XXX")&gt;=IF($E178+$F178&lt;$E178+$G178,$E178+$F178,$E178+$G178)),"",IF(OR($X178=Translation!$C$50,$X178=Translation!$D$50),"",IF(OR($X178=Translation!$C$51,$X178=Translation!$D$51),Translation!$K$5,IF($X178&gt;IF($E178+$F178&gt;$E178+$G178,$E178+$F178,$E178+$G178),$X178-IF($E178+$F178&gt;$E178+$G178,$E178+$F178,$E178+$G178),IF($X178&lt;IF($E178+$F178&lt;$E178+$G178,$E178+$F178,$E178+$G178),$X178-IF($E178+$F178&lt;$E178+$G178,$E178+$F178,$E178+$G178),"")))))</f>
        <v/>
      </c>
      <c r="AA178" s="278" t="str">
        <f>IF(ISBLANK(Report!AI178),"",AI178)</f>
        <v/>
      </c>
      <c r="AB178" s="25" t="str">
        <f t="shared" ref="AB178:AB241" si="12">IF(AND($W178="",$X178=""),"",IF(AND($Y178="",$Z178=""),"X",""))</f>
        <v/>
      </c>
      <c r="AC178" s="26" t="str">
        <f t="shared" ref="AC178:AC241" si="13">IF(AND($Y178="",$Z178=""),"","X")</f>
        <v/>
      </c>
      <c r="AE178" s="45"/>
      <c r="AF178" s="15">
        <v>177</v>
      </c>
      <c r="AG178" s="177" t="str">
        <f t="shared" si="11"/>
        <v/>
      </c>
      <c r="AH178" s="177"/>
      <c r="AI178" s="16"/>
      <c r="AJ178" s="189"/>
    </row>
    <row r="179" spans="1:36" ht="17.399999999999999" x14ac:dyDescent="0.3">
      <c r="A179" s="190"/>
      <c r="B179" s="196"/>
      <c r="C179" s="267"/>
      <c r="D179" s="268"/>
      <c r="E179" s="269"/>
      <c r="F179" s="269"/>
      <c r="G179" s="269"/>
      <c r="H179" s="270" t="str">
        <f>IF(AND(I179&lt;&gt;"",I179&lt;&gt;"None"),VLOOKUP(I179,Translation!$N$4:$O$111,2,FALSE),"")</f>
        <v/>
      </c>
      <c r="I179" s="279"/>
      <c r="J179" s="269"/>
      <c r="K179" s="269"/>
      <c r="L179" s="269"/>
      <c r="M179" s="271"/>
      <c r="N179" s="280"/>
      <c r="O179" s="273" t="str">
        <f>IF(AND(IF($J179="",IF($E179+$F179&gt;$E179+$G179,$E179+$F179,$E179+$G179),"XXX")&lt;=IF($E179+$F179&gt;$E179+$G179,$E179+$F179,$E179+$G179),IF($J179="",IF($E179+$F179&gt;$E179+$G179,$E179+$F179,$E179+$G179),"XXX")&gt;=IF($E179+$F179&lt;$E179+$G179,$E179+$F179,$E179+$G179)),"",IF(OR($J179=Translation!$C$50,$J179=Translation!$D$50),"",IF(OR($J179=Translation!$C$51,$J179=Translation!$D$51),Translation!$K$5,IF($J179&gt;IF($E179+$F179&gt;$E179+$G179,$E179+$F179,$E179+$G179),$J179-IF($E179+$F179&gt;$E179+$G179,$E179+$F179,$E179+$G179),IF($J179&lt;IF($E179+$F179&lt;$E179+$G179,$E179+$F179,$E179+$G179),$J179-IF($E179+$F179&lt;$E179+$G179,$E179+$F179,$E179+$G179),"")))))</f>
        <v/>
      </c>
      <c r="P179" s="274" t="str">
        <f>IF(AND(IF($K179="",IF($E179+$F179&gt;$E179+$G179,$E179+$F179,$E179+$G179),"XXX")&lt;=IF($E179+$F179&gt;$E179+$G179,$E179+$F179,$E179+$G179),IF($K179="",IF($E179+$F179&gt;$E179+$G179,$E179+$F179,$E179+$G179),"XXX")&gt;=IF($E179+$F179&lt;$E179+$G179,$E179+$F179,$E179+$G179)),"",IF(OR($K179=Translation!$C$50,$K179=Translation!$D$50),"",IF(OR($K179=Translation!$C$51,$K179=Translation!$D$51),Translation!$K$5,IF($K179&gt;IF($E179+$F179&gt;$E179+$G179,$E179+$F179,$E179+$G179),$K179-IF($E179+$F179&gt;$E179+$G179,$E179+$F179,$E179+$G179),IF($K179&lt;IF($E179+$F179&lt;$E179+$G179,$E179+$F179,$E179+$G179),$K179-IF($E179+$F179&lt;$E179+$G179,$E179+$F179,$E179+$G179),"")))))</f>
        <v/>
      </c>
      <c r="Q179" s="274" t="str">
        <f>IF(AND(IF($L179="",IF($E179+$F179&gt;$E179+$G179,$E179+$F179,$E179+$G179),"XXX")&lt;=IF($E179+$F179&gt;$E179+$G179,$E179+$F179,$E179+$G179),IF($L179="",IF($E179+$F179&gt;$E179+$G179,$E179+$F179,$E179+$G179),"XXX")&gt;=IF($E179+$F179&lt;$E179+$G179,$E179+$F179,$E179+$G179)),"",IF(OR($L179=Translation!$C$50,$L179=Translation!$D$50),"",IF(OR($L179=Translation!$C$51,$L179=Translation!$D$51),Translation!$K$5,IF($L179&gt;IF($E179+$F179&gt;$E179+$G179,$E179+$F179,$E179+$G179),$L179-IF($E179+$F179&gt;$E179+$G179,$E179+$F179,$E179+$G179),IF($L179&lt;IF($E179+$F179&lt;$E179+$G179,$E179+$F179,$E179+$G179),$L179-IF($E179+$F179&lt;$E179+$G179,$E179+$F179,$E179+$G179),"")))))</f>
        <v/>
      </c>
      <c r="R179" s="274" t="str">
        <f>IF(AND(IF($M179="",IF($E179+$F179&gt;$E179+$G179,$E179+$F179,$E179+$G179),"XXX")&lt;=IF($E179+$F179&gt;$E179+$G179,$E179+$F179,$E179+$G179),IF($M179="",IF($E179+$F179&gt;$E179+$G179,$E179+$F179,$E179+$G179),"XXX")&gt;=IF($E179+$F179&lt;$E179+$G179,$E179+$F179,$E179+$G179)),"",IF(OR($M179=Translation!$C$50,$M179=Translation!$D$50),"",IF(OR($M179=Translation!$C$51,$M179=Translation!$D$51),Translation!$K$5,IF($M179&gt;IF($E179+$F179&gt;$E179+$G179,$E179+$F179,$E179+$G179),$M179-IF($E179+$F179&gt;$E179+$G179,$E179+$F179,$E179+$G179),IF($M179&lt;IF($E179+$F179&lt;$E179+$G179,$E179+$F179,$E179+$G179),$M179-IF($E179+$F179&lt;$E179+$G179,$E179+$F179,$E179+$G179),"")))))</f>
        <v/>
      </c>
      <c r="S179" s="275"/>
      <c r="T179" s="23" t="str">
        <f t="shared" si="10"/>
        <v/>
      </c>
      <c r="U179" s="24" t="str">
        <f t="shared" si="5"/>
        <v/>
      </c>
      <c r="V179" s="261"/>
      <c r="W179" s="276"/>
      <c r="X179" s="277"/>
      <c r="Y179" s="264" t="str">
        <f>IF(AND(IF($W179="",IF($E179+$F179&gt;$E179+$G179,$E179+$F179,$E179+$G179),"XXX")&lt;=IF($E179+$F179&gt;$E179+$G179,$E179+$F179,$E179+$G179),IF($W179="",IF($E179+$F179&gt;$E179+$G179,$E179+$F179,$E179+$G179),"XXX")&gt;=IF($E179+$F179&lt;$E179+$G179,$E179+$F179,$E179+$G179)),"",IF(OR($W179=Translation!$C$50,$W179=Translation!$D$50),"",IF(OR($W179=Translation!$C$51,$W179=Translation!$D$51),Translation!$K$5,IF($W179&gt;IF($E179+$F179&gt;$E179+$G179,$E179+$F179,$E179+$G179),$W179-IF($E179+$F179&gt;$E179+$G179,$E179+$F179,$E179+$G179),IF($W179&lt;IF($E179+$F179&lt;$E179+$G179,$E179+$F179,$E179+$G179),$W179-IF($E179+$F179&lt;$E179+$G179,$E179+$F179,$E179+$G179),"")))))</f>
        <v/>
      </c>
      <c r="Z179" s="265" t="str">
        <f>IF(AND(IF($X179="",IF($E179+$F179&gt;$E179+$G179,$E179+$F179,$E179+$G179),"XXX")&lt;=IF($E179+$F179&gt;$E179+$G179,$E179+$F179,$E179+$G179),IF($X179="",IF($E179+$F179&gt;$E179+$G179,$E179+$F179,$E179+$G179),"XXX")&gt;=IF($E179+$F179&lt;$E179+$G179,$E179+$F179,$E179+$G179)),"",IF(OR($X179=Translation!$C$50,$X179=Translation!$D$50),"",IF(OR($X179=Translation!$C$51,$X179=Translation!$D$51),Translation!$K$5,IF($X179&gt;IF($E179+$F179&gt;$E179+$G179,$E179+$F179,$E179+$G179),$X179-IF($E179+$F179&gt;$E179+$G179,$E179+$F179,$E179+$G179),IF($X179&lt;IF($E179+$F179&lt;$E179+$G179,$E179+$F179,$E179+$G179),$X179-IF($E179+$F179&lt;$E179+$G179,$E179+$F179,$E179+$G179),"")))))</f>
        <v/>
      </c>
      <c r="AA179" s="278" t="str">
        <f>IF(ISBLANK(Report!AI179),"",AI179)</f>
        <v/>
      </c>
      <c r="AB179" s="25" t="str">
        <f t="shared" si="12"/>
        <v/>
      </c>
      <c r="AC179" s="26" t="str">
        <f t="shared" si="13"/>
        <v/>
      </c>
      <c r="AE179" s="45"/>
      <c r="AF179" s="177">
        <v>178</v>
      </c>
      <c r="AG179" s="177" t="str">
        <f t="shared" si="11"/>
        <v/>
      </c>
      <c r="AH179" s="177"/>
      <c r="AI179" s="16"/>
      <c r="AJ179" s="189"/>
    </row>
    <row r="180" spans="1:36" ht="17.399999999999999" x14ac:dyDescent="0.3">
      <c r="A180" s="190"/>
      <c r="B180" s="196"/>
      <c r="C180" s="267"/>
      <c r="D180" s="268"/>
      <c r="E180" s="269"/>
      <c r="F180" s="269"/>
      <c r="G180" s="269"/>
      <c r="H180" s="270" t="str">
        <f>IF(AND(I180&lt;&gt;"",I180&lt;&gt;"None"),VLOOKUP(I180,Translation!$N$4:$O$111,2,FALSE),"")</f>
        <v/>
      </c>
      <c r="I180" s="270"/>
      <c r="J180" s="269"/>
      <c r="K180" s="269"/>
      <c r="L180" s="269"/>
      <c r="M180" s="271"/>
      <c r="N180" s="272"/>
      <c r="O180" s="273" t="str">
        <f>IF(AND(IF($J180="",IF($E180+$F180&gt;$E180+$G180,$E180+$F180,$E180+$G180),"XXX")&lt;=IF($E180+$F180&gt;$E180+$G180,$E180+$F180,$E180+$G180),IF($J180="",IF($E180+$F180&gt;$E180+$G180,$E180+$F180,$E180+$G180),"XXX")&gt;=IF($E180+$F180&lt;$E180+$G180,$E180+$F180,$E180+$G180)),"",IF(OR($J180=Translation!$C$50,$J180=Translation!$D$50),"",IF(OR($J180=Translation!$C$51,$J180=Translation!$D$51),Translation!$K$5,IF($J180&gt;IF($E180+$F180&gt;$E180+$G180,$E180+$F180,$E180+$G180),$J180-IF($E180+$F180&gt;$E180+$G180,$E180+$F180,$E180+$G180),IF($J180&lt;IF($E180+$F180&lt;$E180+$G180,$E180+$F180,$E180+$G180),$J180-IF($E180+$F180&lt;$E180+$G180,$E180+$F180,$E180+$G180),"")))))</f>
        <v/>
      </c>
      <c r="P180" s="274" t="str">
        <f>IF(AND(IF($K180="",IF($E180+$F180&gt;$E180+$G180,$E180+$F180,$E180+$G180),"XXX")&lt;=IF($E180+$F180&gt;$E180+$G180,$E180+$F180,$E180+$G180),IF($K180="",IF($E180+$F180&gt;$E180+$G180,$E180+$F180,$E180+$G180),"XXX")&gt;=IF($E180+$F180&lt;$E180+$G180,$E180+$F180,$E180+$G180)),"",IF(OR($K180=Translation!$C$50,$K180=Translation!$D$50),"",IF(OR($K180=Translation!$C$51,$K180=Translation!$D$51),Translation!$K$5,IF($K180&gt;IF($E180+$F180&gt;$E180+$G180,$E180+$F180,$E180+$G180),$K180-IF($E180+$F180&gt;$E180+$G180,$E180+$F180,$E180+$G180),IF($K180&lt;IF($E180+$F180&lt;$E180+$G180,$E180+$F180,$E180+$G180),$K180-IF($E180+$F180&lt;$E180+$G180,$E180+$F180,$E180+$G180),"")))))</f>
        <v/>
      </c>
      <c r="Q180" s="274" t="str">
        <f>IF(AND(IF($L180="",IF($E180+$F180&gt;$E180+$G180,$E180+$F180,$E180+$G180),"XXX")&lt;=IF($E180+$F180&gt;$E180+$G180,$E180+$F180,$E180+$G180),IF($L180="",IF($E180+$F180&gt;$E180+$G180,$E180+$F180,$E180+$G180),"XXX")&gt;=IF($E180+$F180&lt;$E180+$G180,$E180+$F180,$E180+$G180)),"",IF(OR($L180=Translation!$C$50,$L180=Translation!$D$50),"",IF(OR($L180=Translation!$C$51,$L180=Translation!$D$51),Translation!$K$5,IF($L180&gt;IF($E180+$F180&gt;$E180+$G180,$E180+$F180,$E180+$G180),$L180-IF($E180+$F180&gt;$E180+$G180,$E180+$F180,$E180+$G180),IF($L180&lt;IF($E180+$F180&lt;$E180+$G180,$E180+$F180,$E180+$G180),$L180-IF($E180+$F180&lt;$E180+$G180,$E180+$F180,$E180+$G180),"")))))</f>
        <v/>
      </c>
      <c r="R180" s="274" t="str">
        <f>IF(AND(IF($M180="",IF($E180+$F180&gt;$E180+$G180,$E180+$F180,$E180+$G180),"XXX")&lt;=IF($E180+$F180&gt;$E180+$G180,$E180+$F180,$E180+$G180),IF($M180="",IF($E180+$F180&gt;$E180+$G180,$E180+$F180,$E180+$G180),"XXX")&gt;=IF($E180+$F180&lt;$E180+$G180,$E180+$F180,$E180+$G180)),"",IF(OR($M180=Translation!$C$50,$M180=Translation!$D$50),"",IF(OR($M180=Translation!$C$51,$M180=Translation!$D$51),Translation!$K$5,IF($M180&gt;IF($E180+$F180&gt;$E180+$G180,$E180+$F180,$E180+$G180),$M180-IF($E180+$F180&gt;$E180+$G180,$E180+$F180,$E180+$G180),IF($M180&lt;IF($E180+$F180&lt;$E180+$G180,$E180+$F180,$E180+$G180),$M180-IF($E180+$F180&lt;$E180+$G180,$E180+$F180,$E180+$G180),"")))))</f>
        <v/>
      </c>
      <c r="S180" s="275"/>
      <c r="T180" s="23" t="str">
        <f t="shared" si="10"/>
        <v/>
      </c>
      <c r="U180" s="24" t="str">
        <f t="shared" si="5"/>
        <v/>
      </c>
      <c r="V180" s="261"/>
      <c r="W180" s="276"/>
      <c r="X180" s="277"/>
      <c r="Y180" s="264" t="str">
        <f>IF(AND(IF($W180="",IF($E180+$F180&gt;$E180+$G180,$E180+$F180,$E180+$G180),"XXX")&lt;=IF($E180+$F180&gt;$E180+$G180,$E180+$F180,$E180+$G180),IF($W180="",IF($E180+$F180&gt;$E180+$G180,$E180+$F180,$E180+$G180),"XXX")&gt;=IF($E180+$F180&lt;$E180+$G180,$E180+$F180,$E180+$G180)),"",IF(OR($W180=Translation!$C$50,$W180=Translation!$D$50),"",IF(OR($W180=Translation!$C$51,$W180=Translation!$D$51),Translation!$K$5,IF($W180&gt;IF($E180+$F180&gt;$E180+$G180,$E180+$F180,$E180+$G180),$W180-IF($E180+$F180&gt;$E180+$G180,$E180+$F180,$E180+$G180),IF($W180&lt;IF($E180+$F180&lt;$E180+$G180,$E180+$F180,$E180+$G180),$W180-IF($E180+$F180&lt;$E180+$G180,$E180+$F180,$E180+$G180),"")))))</f>
        <v/>
      </c>
      <c r="Z180" s="265" t="str">
        <f>IF(AND(IF($X180="",IF($E180+$F180&gt;$E180+$G180,$E180+$F180,$E180+$G180),"XXX")&lt;=IF($E180+$F180&gt;$E180+$G180,$E180+$F180,$E180+$G180),IF($X180="",IF($E180+$F180&gt;$E180+$G180,$E180+$F180,$E180+$G180),"XXX")&gt;=IF($E180+$F180&lt;$E180+$G180,$E180+$F180,$E180+$G180)),"",IF(OR($X180=Translation!$C$50,$X180=Translation!$D$50),"",IF(OR($X180=Translation!$C$51,$X180=Translation!$D$51),Translation!$K$5,IF($X180&gt;IF($E180+$F180&gt;$E180+$G180,$E180+$F180,$E180+$G180),$X180-IF($E180+$F180&gt;$E180+$G180,$E180+$F180,$E180+$G180),IF($X180&lt;IF($E180+$F180&lt;$E180+$G180,$E180+$F180,$E180+$G180),$X180-IF($E180+$F180&lt;$E180+$G180,$E180+$F180,$E180+$G180),"")))))</f>
        <v/>
      </c>
      <c r="AA180" s="278" t="str">
        <f>IF(ISBLANK(Report!AI180),"",AI180)</f>
        <v/>
      </c>
      <c r="AB180" s="25" t="str">
        <f t="shared" si="12"/>
        <v/>
      </c>
      <c r="AC180" s="26" t="str">
        <f t="shared" si="13"/>
        <v/>
      </c>
      <c r="AE180" s="45"/>
      <c r="AF180" s="15">
        <v>179</v>
      </c>
      <c r="AG180" s="177" t="str">
        <f t="shared" si="11"/>
        <v/>
      </c>
      <c r="AH180" s="177"/>
      <c r="AI180" s="16"/>
      <c r="AJ180" s="189"/>
    </row>
    <row r="181" spans="1:36" ht="17.399999999999999" x14ac:dyDescent="0.3">
      <c r="A181" s="190"/>
      <c r="B181" s="196"/>
      <c r="C181" s="267"/>
      <c r="D181" s="268"/>
      <c r="E181" s="269"/>
      <c r="F181" s="269"/>
      <c r="G181" s="269"/>
      <c r="H181" s="270" t="str">
        <f>IF(AND(I181&lt;&gt;"",I181&lt;&gt;"None"),VLOOKUP(I181,Translation!$N$4:$O$111,2,FALSE),"")</f>
        <v/>
      </c>
      <c r="I181" s="270"/>
      <c r="J181" s="269"/>
      <c r="K181" s="269"/>
      <c r="L181" s="269"/>
      <c r="M181" s="271"/>
      <c r="N181" s="272"/>
      <c r="O181" s="273" t="str">
        <f>IF(AND(IF($J181="",IF($E181+$F181&gt;$E181+$G181,$E181+$F181,$E181+$G181),"XXX")&lt;=IF($E181+$F181&gt;$E181+$G181,$E181+$F181,$E181+$G181),IF($J181="",IF($E181+$F181&gt;$E181+$G181,$E181+$F181,$E181+$G181),"XXX")&gt;=IF($E181+$F181&lt;$E181+$G181,$E181+$F181,$E181+$G181)),"",IF(OR($J181=Translation!$C$50,$J181=Translation!$D$50),"",IF(OR($J181=Translation!$C$51,$J181=Translation!$D$51),Translation!$K$5,IF($J181&gt;IF($E181+$F181&gt;$E181+$G181,$E181+$F181,$E181+$G181),$J181-IF($E181+$F181&gt;$E181+$G181,$E181+$F181,$E181+$G181),IF($J181&lt;IF($E181+$F181&lt;$E181+$G181,$E181+$F181,$E181+$G181),$J181-IF($E181+$F181&lt;$E181+$G181,$E181+$F181,$E181+$G181),"")))))</f>
        <v/>
      </c>
      <c r="P181" s="274" t="str">
        <f>IF(AND(IF($K181="",IF($E181+$F181&gt;$E181+$G181,$E181+$F181,$E181+$G181),"XXX")&lt;=IF($E181+$F181&gt;$E181+$G181,$E181+$F181,$E181+$G181),IF($K181="",IF($E181+$F181&gt;$E181+$G181,$E181+$F181,$E181+$G181),"XXX")&gt;=IF($E181+$F181&lt;$E181+$G181,$E181+$F181,$E181+$G181)),"",IF(OR($K181=Translation!$C$50,$K181=Translation!$D$50),"",IF(OR($K181=Translation!$C$51,$K181=Translation!$D$51),Translation!$K$5,IF($K181&gt;IF($E181+$F181&gt;$E181+$G181,$E181+$F181,$E181+$G181),$K181-IF($E181+$F181&gt;$E181+$G181,$E181+$F181,$E181+$G181),IF($K181&lt;IF($E181+$F181&lt;$E181+$G181,$E181+$F181,$E181+$G181),$K181-IF($E181+$F181&lt;$E181+$G181,$E181+$F181,$E181+$G181),"")))))</f>
        <v/>
      </c>
      <c r="Q181" s="274" t="str">
        <f>IF(AND(IF($L181="",IF($E181+$F181&gt;$E181+$G181,$E181+$F181,$E181+$G181),"XXX")&lt;=IF($E181+$F181&gt;$E181+$G181,$E181+$F181,$E181+$G181),IF($L181="",IF($E181+$F181&gt;$E181+$G181,$E181+$F181,$E181+$G181),"XXX")&gt;=IF($E181+$F181&lt;$E181+$G181,$E181+$F181,$E181+$G181)),"",IF(OR($L181=Translation!$C$50,$L181=Translation!$D$50),"",IF(OR($L181=Translation!$C$51,$L181=Translation!$D$51),Translation!$K$5,IF($L181&gt;IF($E181+$F181&gt;$E181+$G181,$E181+$F181,$E181+$G181),$L181-IF($E181+$F181&gt;$E181+$G181,$E181+$F181,$E181+$G181),IF($L181&lt;IF($E181+$F181&lt;$E181+$G181,$E181+$F181,$E181+$G181),$L181-IF($E181+$F181&lt;$E181+$G181,$E181+$F181,$E181+$G181),"")))))</f>
        <v/>
      </c>
      <c r="R181" s="274" t="str">
        <f>IF(AND(IF($M181="",IF($E181+$F181&gt;$E181+$G181,$E181+$F181,$E181+$G181),"XXX")&lt;=IF($E181+$F181&gt;$E181+$G181,$E181+$F181,$E181+$G181),IF($M181="",IF($E181+$F181&gt;$E181+$G181,$E181+$F181,$E181+$G181),"XXX")&gt;=IF($E181+$F181&lt;$E181+$G181,$E181+$F181,$E181+$G181)),"",IF(OR($M181=Translation!$C$50,$M181=Translation!$D$50),"",IF(OR($M181=Translation!$C$51,$M181=Translation!$D$51),Translation!$K$5,IF($M181&gt;IF($E181+$F181&gt;$E181+$G181,$E181+$F181,$E181+$G181),$M181-IF($E181+$F181&gt;$E181+$G181,$E181+$F181,$E181+$G181),IF($M181&lt;IF($E181+$F181&lt;$E181+$G181,$E181+$F181,$E181+$G181),$M181-IF($E181+$F181&lt;$E181+$G181,$E181+$F181,$E181+$G181),"")))))</f>
        <v/>
      </c>
      <c r="S181" s="275"/>
      <c r="T181" s="23" t="str">
        <f t="shared" si="10"/>
        <v/>
      </c>
      <c r="U181" s="24" t="str">
        <f t="shared" ref="U181:U244" si="14">IF(AND($O181="",$P181="",$Q181="",$R181=""),"","X")</f>
        <v/>
      </c>
      <c r="V181" s="261"/>
      <c r="W181" s="276"/>
      <c r="X181" s="277"/>
      <c r="Y181" s="264" t="str">
        <f>IF(AND(IF($W181="",IF($E181+$F181&gt;$E181+$G181,$E181+$F181,$E181+$G181),"XXX")&lt;=IF($E181+$F181&gt;$E181+$G181,$E181+$F181,$E181+$G181),IF($W181="",IF($E181+$F181&gt;$E181+$G181,$E181+$F181,$E181+$G181),"XXX")&gt;=IF($E181+$F181&lt;$E181+$G181,$E181+$F181,$E181+$G181)),"",IF(OR($W181=Translation!$C$50,$W181=Translation!$D$50),"",IF(OR($W181=Translation!$C$51,$W181=Translation!$D$51),Translation!$K$5,IF($W181&gt;IF($E181+$F181&gt;$E181+$G181,$E181+$F181,$E181+$G181),$W181-IF($E181+$F181&gt;$E181+$G181,$E181+$F181,$E181+$G181),IF($W181&lt;IF($E181+$F181&lt;$E181+$G181,$E181+$F181,$E181+$G181),$W181-IF($E181+$F181&lt;$E181+$G181,$E181+$F181,$E181+$G181),"")))))</f>
        <v/>
      </c>
      <c r="Z181" s="265" t="str">
        <f>IF(AND(IF($X181="",IF($E181+$F181&gt;$E181+$G181,$E181+$F181,$E181+$G181),"XXX")&lt;=IF($E181+$F181&gt;$E181+$G181,$E181+$F181,$E181+$G181),IF($X181="",IF($E181+$F181&gt;$E181+$G181,$E181+$F181,$E181+$G181),"XXX")&gt;=IF($E181+$F181&lt;$E181+$G181,$E181+$F181,$E181+$G181)),"",IF(OR($X181=Translation!$C$50,$X181=Translation!$D$50),"",IF(OR($X181=Translation!$C$51,$X181=Translation!$D$51),Translation!$K$5,IF($X181&gt;IF($E181+$F181&gt;$E181+$G181,$E181+$F181,$E181+$G181),$X181-IF($E181+$F181&gt;$E181+$G181,$E181+$F181,$E181+$G181),IF($X181&lt;IF($E181+$F181&lt;$E181+$G181,$E181+$F181,$E181+$G181),$X181-IF($E181+$F181&lt;$E181+$G181,$E181+$F181,$E181+$G181),"")))))</f>
        <v/>
      </c>
      <c r="AA181" s="278" t="str">
        <f>IF(ISBLANK(Report!AI181),"",AI181)</f>
        <v/>
      </c>
      <c r="AB181" s="25" t="str">
        <f t="shared" si="12"/>
        <v/>
      </c>
      <c r="AC181" s="26" t="str">
        <f t="shared" si="13"/>
        <v/>
      </c>
      <c r="AE181" s="45"/>
      <c r="AF181" s="177">
        <v>180</v>
      </c>
      <c r="AG181" s="177" t="str">
        <f t="shared" si="11"/>
        <v/>
      </c>
      <c r="AH181" s="177"/>
      <c r="AI181" s="16"/>
      <c r="AJ181" s="189"/>
    </row>
    <row r="182" spans="1:36" ht="17.399999999999999" x14ac:dyDescent="0.3">
      <c r="A182" s="190"/>
      <c r="B182" s="196"/>
      <c r="C182" s="267"/>
      <c r="D182" s="268"/>
      <c r="E182" s="269"/>
      <c r="F182" s="269"/>
      <c r="G182" s="269"/>
      <c r="H182" s="270" t="str">
        <f>IF(AND(I182&lt;&gt;"",I182&lt;&gt;"None"),VLOOKUP(I182,Translation!$N$4:$O$111,2,FALSE),"")</f>
        <v/>
      </c>
      <c r="I182" s="270"/>
      <c r="J182" s="269"/>
      <c r="K182" s="269"/>
      <c r="L182" s="269"/>
      <c r="M182" s="271"/>
      <c r="N182" s="272"/>
      <c r="O182" s="273" t="str">
        <f>IF(AND(IF($J182="",IF($E182+$F182&gt;$E182+$G182,$E182+$F182,$E182+$G182),"XXX")&lt;=IF($E182+$F182&gt;$E182+$G182,$E182+$F182,$E182+$G182),IF($J182="",IF($E182+$F182&gt;$E182+$G182,$E182+$F182,$E182+$G182),"XXX")&gt;=IF($E182+$F182&lt;$E182+$G182,$E182+$F182,$E182+$G182)),"",IF(OR($J182=Translation!$C$50,$J182=Translation!$D$50),"",IF(OR($J182=Translation!$C$51,$J182=Translation!$D$51),Translation!$K$5,IF($J182&gt;IF($E182+$F182&gt;$E182+$G182,$E182+$F182,$E182+$G182),$J182-IF($E182+$F182&gt;$E182+$G182,$E182+$F182,$E182+$G182),IF($J182&lt;IF($E182+$F182&lt;$E182+$G182,$E182+$F182,$E182+$G182),$J182-IF($E182+$F182&lt;$E182+$G182,$E182+$F182,$E182+$G182),"")))))</f>
        <v/>
      </c>
      <c r="P182" s="274" t="str">
        <f>IF(AND(IF($K182="",IF($E182+$F182&gt;$E182+$G182,$E182+$F182,$E182+$G182),"XXX")&lt;=IF($E182+$F182&gt;$E182+$G182,$E182+$F182,$E182+$G182),IF($K182="",IF($E182+$F182&gt;$E182+$G182,$E182+$F182,$E182+$G182),"XXX")&gt;=IF($E182+$F182&lt;$E182+$G182,$E182+$F182,$E182+$G182)),"",IF(OR($K182=Translation!$C$50,$K182=Translation!$D$50),"",IF(OR($K182=Translation!$C$51,$K182=Translation!$D$51),Translation!$K$5,IF($K182&gt;IF($E182+$F182&gt;$E182+$G182,$E182+$F182,$E182+$G182),$K182-IF($E182+$F182&gt;$E182+$G182,$E182+$F182,$E182+$G182),IF($K182&lt;IF($E182+$F182&lt;$E182+$G182,$E182+$F182,$E182+$G182),$K182-IF($E182+$F182&lt;$E182+$G182,$E182+$F182,$E182+$G182),"")))))</f>
        <v/>
      </c>
      <c r="Q182" s="274" t="str">
        <f>IF(AND(IF($L182="",IF($E182+$F182&gt;$E182+$G182,$E182+$F182,$E182+$G182),"XXX")&lt;=IF($E182+$F182&gt;$E182+$G182,$E182+$F182,$E182+$G182),IF($L182="",IF($E182+$F182&gt;$E182+$G182,$E182+$F182,$E182+$G182),"XXX")&gt;=IF($E182+$F182&lt;$E182+$G182,$E182+$F182,$E182+$G182)),"",IF(OR($L182=Translation!$C$50,$L182=Translation!$D$50),"",IF(OR($L182=Translation!$C$51,$L182=Translation!$D$51),Translation!$K$5,IF($L182&gt;IF($E182+$F182&gt;$E182+$G182,$E182+$F182,$E182+$G182),$L182-IF($E182+$F182&gt;$E182+$G182,$E182+$F182,$E182+$G182),IF($L182&lt;IF($E182+$F182&lt;$E182+$G182,$E182+$F182,$E182+$G182),$L182-IF($E182+$F182&lt;$E182+$G182,$E182+$F182,$E182+$G182),"")))))</f>
        <v/>
      </c>
      <c r="R182" s="274" t="str">
        <f>IF(AND(IF($M182="",IF($E182+$F182&gt;$E182+$G182,$E182+$F182,$E182+$G182),"XXX")&lt;=IF($E182+$F182&gt;$E182+$G182,$E182+$F182,$E182+$G182),IF($M182="",IF($E182+$F182&gt;$E182+$G182,$E182+$F182,$E182+$G182),"XXX")&gt;=IF($E182+$F182&lt;$E182+$G182,$E182+$F182,$E182+$G182)),"",IF(OR($M182=Translation!$C$50,$M182=Translation!$D$50),"",IF(OR($M182=Translation!$C$51,$M182=Translation!$D$51),Translation!$K$5,IF($M182&gt;IF($E182+$F182&gt;$E182+$G182,$E182+$F182,$E182+$G182),$M182-IF($E182+$F182&gt;$E182+$G182,$E182+$F182,$E182+$G182),IF($M182&lt;IF($E182+$F182&lt;$E182+$G182,$E182+$F182,$E182+$G182),$M182-IF($E182+$F182&lt;$E182+$G182,$E182+$F182,$E182+$G182),"")))))</f>
        <v/>
      </c>
      <c r="S182" s="275"/>
      <c r="T182" s="23" t="str">
        <f t="shared" si="10"/>
        <v/>
      </c>
      <c r="U182" s="24" t="str">
        <f t="shared" si="14"/>
        <v/>
      </c>
      <c r="V182" s="261"/>
      <c r="W182" s="276"/>
      <c r="X182" s="277"/>
      <c r="Y182" s="264" t="str">
        <f>IF(AND(IF($W182="",IF($E182+$F182&gt;$E182+$G182,$E182+$F182,$E182+$G182),"XXX")&lt;=IF($E182+$F182&gt;$E182+$G182,$E182+$F182,$E182+$G182),IF($W182="",IF($E182+$F182&gt;$E182+$G182,$E182+$F182,$E182+$G182),"XXX")&gt;=IF($E182+$F182&lt;$E182+$G182,$E182+$F182,$E182+$G182)),"",IF(OR($W182=Translation!$C$50,$W182=Translation!$D$50),"",IF(OR($W182=Translation!$C$51,$W182=Translation!$D$51),Translation!$K$5,IF($W182&gt;IF($E182+$F182&gt;$E182+$G182,$E182+$F182,$E182+$G182),$W182-IF($E182+$F182&gt;$E182+$G182,$E182+$F182,$E182+$G182),IF($W182&lt;IF($E182+$F182&lt;$E182+$G182,$E182+$F182,$E182+$G182),$W182-IF($E182+$F182&lt;$E182+$G182,$E182+$F182,$E182+$G182),"")))))</f>
        <v/>
      </c>
      <c r="Z182" s="265" t="str">
        <f>IF(AND(IF($X182="",IF($E182+$F182&gt;$E182+$G182,$E182+$F182,$E182+$G182),"XXX")&lt;=IF($E182+$F182&gt;$E182+$G182,$E182+$F182,$E182+$G182),IF($X182="",IF($E182+$F182&gt;$E182+$G182,$E182+$F182,$E182+$G182),"XXX")&gt;=IF($E182+$F182&lt;$E182+$G182,$E182+$F182,$E182+$G182)),"",IF(OR($X182=Translation!$C$50,$X182=Translation!$D$50),"",IF(OR($X182=Translation!$C$51,$X182=Translation!$D$51),Translation!$K$5,IF($X182&gt;IF($E182+$F182&gt;$E182+$G182,$E182+$F182,$E182+$G182),$X182-IF($E182+$F182&gt;$E182+$G182,$E182+$F182,$E182+$G182),IF($X182&lt;IF($E182+$F182&lt;$E182+$G182,$E182+$F182,$E182+$G182),$X182-IF($E182+$F182&lt;$E182+$G182,$E182+$F182,$E182+$G182),"")))))</f>
        <v/>
      </c>
      <c r="AA182" s="278" t="str">
        <f>IF(ISBLANK(Report!AI182),"",AI182)</f>
        <v/>
      </c>
      <c r="AB182" s="25" t="str">
        <f t="shared" si="12"/>
        <v/>
      </c>
      <c r="AC182" s="26" t="str">
        <f t="shared" si="13"/>
        <v/>
      </c>
      <c r="AE182" s="45"/>
      <c r="AF182" s="15">
        <v>181</v>
      </c>
      <c r="AG182" s="177" t="str">
        <f t="shared" si="11"/>
        <v/>
      </c>
      <c r="AH182" s="177"/>
      <c r="AI182" s="16"/>
      <c r="AJ182" s="189"/>
    </row>
    <row r="183" spans="1:36" ht="17.399999999999999" x14ac:dyDescent="0.3">
      <c r="A183" s="190"/>
      <c r="B183" s="196"/>
      <c r="C183" s="267"/>
      <c r="D183" s="268"/>
      <c r="E183" s="269"/>
      <c r="F183" s="269"/>
      <c r="G183" s="269"/>
      <c r="H183" s="270" t="str">
        <f>IF(AND(I183&lt;&gt;"",I183&lt;&gt;"None"),VLOOKUP(I183,Translation!$N$4:$O$111,2,FALSE),"")</f>
        <v/>
      </c>
      <c r="I183" s="270"/>
      <c r="J183" s="269"/>
      <c r="K183" s="269"/>
      <c r="L183" s="269"/>
      <c r="M183" s="271"/>
      <c r="N183" s="272"/>
      <c r="O183" s="273" t="str">
        <f>IF(AND(IF($J183="",IF($E183+$F183&gt;$E183+$G183,$E183+$F183,$E183+$G183),"XXX")&lt;=IF($E183+$F183&gt;$E183+$G183,$E183+$F183,$E183+$G183),IF($J183="",IF($E183+$F183&gt;$E183+$G183,$E183+$F183,$E183+$G183),"XXX")&gt;=IF($E183+$F183&lt;$E183+$G183,$E183+$F183,$E183+$G183)),"",IF(OR($J183=Translation!$C$50,$J183=Translation!$D$50),"",IF(OR($J183=Translation!$C$51,$J183=Translation!$D$51),Translation!$K$5,IF($J183&gt;IF($E183+$F183&gt;$E183+$G183,$E183+$F183,$E183+$G183),$J183-IF($E183+$F183&gt;$E183+$G183,$E183+$F183,$E183+$G183),IF($J183&lt;IF($E183+$F183&lt;$E183+$G183,$E183+$F183,$E183+$G183),$J183-IF($E183+$F183&lt;$E183+$G183,$E183+$F183,$E183+$G183),"")))))</f>
        <v/>
      </c>
      <c r="P183" s="274" t="str">
        <f>IF(AND(IF($K183="",IF($E183+$F183&gt;$E183+$G183,$E183+$F183,$E183+$G183),"XXX")&lt;=IF($E183+$F183&gt;$E183+$G183,$E183+$F183,$E183+$G183),IF($K183="",IF($E183+$F183&gt;$E183+$G183,$E183+$F183,$E183+$G183),"XXX")&gt;=IF($E183+$F183&lt;$E183+$G183,$E183+$F183,$E183+$G183)),"",IF(OR($K183=Translation!$C$50,$K183=Translation!$D$50),"",IF(OR($K183=Translation!$C$51,$K183=Translation!$D$51),Translation!$K$5,IF($K183&gt;IF($E183+$F183&gt;$E183+$G183,$E183+$F183,$E183+$G183),$K183-IF($E183+$F183&gt;$E183+$G183,$E183+$F183,$E183+$G183),IF($K183&lt;IF($E183+$F183&lt;$E183+$G183,$E183+$F183,$E183+$G183),$K183-IF($E183+$F183&lt;$E183+$G183,$E183+$F183,$E183+$G183),"")))))</f>
        <v/>
      </c>
      <c r="Q183" s="274" t="str">
        <f>IF(AND(IF($L183="",IF($E183+$F183&gt;$E183+$G183,$E183+$F183,$E183+$G183),"XXX")&lt;=IF($E183+$F183&gt;$E183+$G183,$E183+$F183,$E183+$G183),IF($L183="",IF($E183+$F183&gt;$E183+$G183,$E183+$F183,$E183+$G183),"XXX")&gt;=IF($E183+$F183&lt;$E183+$G183,$E183+$F183,$E183+$G183)),"",IF(OR($L183=Translation!$C$50,$L183=Translation!$D$50),"",IF(OR($L183=Translation!$C$51,$L183=Translation!$D$51),Translation!$K$5,IF($L183&gt;IF($E183+$F183&gt;$E183+$G183,$E183+$F183,$E183+$G183),$L183-IF($E183+$F183&gt;$E183+$G183,$E183+$F183,$E183+$G183),IF($L183&lt;IF($E183+$F183&lt;$E183+$G183,$E183+$F183,$E183+$G183),$L183-IF($E183+$F183&lt;$E183+$G183,$E183+$F183,$E183+$G183),"")))))</f>
        <v/>
      </c>
      <c r="R183" s="274" t="str">
        <f>IF(AND(IF($M183="",IF($E183+$F183&gt;$E183+$G183,$E183+$F183,$E183+$G183),"XXX")&lt;=IF($E183+$F183&gt;$E183+$G183,$E183+$F183,$E183+$G183),IF($M183="",IF($E183+$F183&gt;$E183+$G183,$E183+$F183,$E183+$G183),"XXX")&gt;=IF($E183+$F183&lt;$E183+$G183,$E183+$F183,$E183+$G183)),"",IF(OR($M183=Translation!$C$50,$M183=Translation!$D$50),"",IF(OR($M183=Translation!$C$51,$M183=Translation!$D$51),Translation!$K$5,IF($M183&gt;IF($E183+$F183&gt;$E183+$G183,$E183+$F183,$E183+$G183),$M183-IF($E183+$F183&gt;$E183+$G183,$E183+$F183,$E183+$G183),IF($M183&lt;IF($E183+$F183&lt;$E183+$G183,$E183+$F183,$E183+$G183),$M183-IF($E183+$F183&lt;$E183+$G183,$E183+$F183,$E183+$G183),"")))))</f>
        <v/>
      </c>
      <c r="S183" s="275"/>
      <c r="T183" s="23" t="str">
        <f t="shared" si="10"/>
        <v/>
      </c>
      <c r="U183" s="24" t="str">
        <f t="shared" si="14"/>
        <v/>
      </c>
      <c r="V183" s="261"/>
      <c r="W183" s="276"/>
      <c r="X183" s="277"/>
      <c r="Y183" s="264" t="str">
        <f>IF(AND(IF($W183="",IF($E183+$F183&gt;$E183+$G183,$E183+$F183,$E183+$G183),"XXX")&lt;=IF($E183+$F183&gt;$E183+$G183,$E183+$F183,$E183+$G183),IF($W183="",IF($E183+$F183&gt;$E183+$G183,$E183+$F183,$E183+$G183),"XXX")&gt;=IF($E183+$F183&lt;$E183+$G183,$E183+$F183,$E183+$G183)),"",IF(OR($W183=Translation!$C$50,$W183=Translation!$D$50),"",IF(OR($W183=Translation!$C$51,$W183=Translation!$D$51),Translation!$K$5,IF($W183&gt;IF($E183+$F183&gt;$E183+$G183,$E183+$F183,$E183+$G183),$W183-IF($E183+$F183&gt;$E183+$G183,$E183+$F183,$E183+$G183),IF($W183&lt;IF($E183+$F183&lt;$E183+$G183,$E183+$F183,$E183+$G183),$W183-IF($E183+$F183&lt;$E183+$G183,$E183+$F183,$E183+$G183),"")))))</f>
        <v/>
      </c>
      <c r="Z183" s="265" t="str">
        <f>IF(AND(IF($X183="",IF($E183+$F183&gt;$E183+$G183,$E183+$F183,$E183+$G183),"XXX")&lt;=IF($E183+$F183&gt;$E183+$G183,$E183+$F183,$E183+$G183),IF($X183="",IF($E183+$F183&gt;$E183+$G183,$E183+$F183,$E183+$G183),"XXX")&gt;=IF($E183+$F183&lt;$E183+$G183,$E183+$F183,$E183+$G183)),"",IF(OR($X183=Translation!$C$50,$X183=Translation!$D$50),"",IF(OR($X183=Translation!$C$51,$X183=Translation!$D$51),Translation!$K$5,IF($X183&gt;IF($E183+$F183&gt;$E183+$G183,$E183+$F183,$E183+$G183),$X183-IF($E183+$F183&gt;$E183+$G183,$E183+$F183,$E183+$G183),IF($X183&lt;IF($E183+$F183&lt;$E183+$G183,$E183+$F183,$E183+$G183),$X183-IF($E183+$F183&lt;$E183+$G183,$E183+$F183,$E183+$G183),"")))))</f>
        <v/>
      </c>
      <c r="AA183" s="278" t="str">
        <f>IF(ISBLANK(Report!AI183),"",AI183)</f>
        <v/>
      </c>
      <c r="AB183" s="25" t="str">
        <f t="shared" si="12"/>
        <v/>
      </c>
      <c r="AC183" s="26" t="str">
        <f t="shared" si="13"/>
        <v/>
      </c>
      <c r="AE183" s="45"/>
      <c r="AF183" s="177">
        <v>182</v>
      </c>
      <c r="AG183" s="177" t="str">
        <f t="shared" si="11"/>
        <v/>
      </c>
      <c r="AH183" s="177"/>
      <c r="AI183" s="16"/>
      <c r="AJ183" s="189"/>
    </row>
    <row r="184" spans="1:36" ht="17.399999999999999" x14ac:dyDescent="0.3">
      <c r="A184" s="190"/>
      <c r="B184" s="196"/>
      <c r="C184" s="267"/>
      <c r="D184" s="268"/>
      <c r="E184" s="269"/>
      <c r="F184" s="269"/>
      <c r="G184" s="269"/>
      <c r="H184" s="270" t="str">
        <f>IF(AND(I184&lt;&gt;"",I184&lt;&gt;"None"),VLOOKUP(I184,Translation!$N$4:$O$111,2,FALSE),"")</f>
        <v/>
      </c>
      <c r="I184" s="270"/>
      <c r="J184" s="269"/>
      <c r="K184" s="269"/>
      <c r="L184" s="269"/>
      <c r="M184" s="271"/>
      <c r="N184" s="272"/>
      <c r="O184" s="273" t="str">
        <f>IF(AND(IF($J184="",IF($E184+$F184&gt;$E184+$G184,$E184+$F184,$E184+$G184),"XXX")&lt;=IF($E184+$F184&gt;$E184+$G184,$E184+$F184,$E184+$G184),IF($J184="",IF($E184+$F184&gt;$E184+$G184,$E184+$F184,$E184+$G184),"XXX")&gt;=IF($E184+$F184&lt;$E184+$G184,$E184+$F184,$E184+$G184)),"",IF(OR($J184=Translation!$C$50,$J184=Translation!$D$50),"",IF(OR($J184=Translation!$C$51,$J184=Translation!$D$51),Translation!$K$5,IF($J184&gt;IF($E184+$F184&gt;$E184+$G184,$E184+$F184,$E184+$G184),$J184-IF($E184+$F184&gt;$E184+$G184,$E184+$F184,$E184+$G184),IF($J184&lt;IF($E184+$F184&lt;$E184+$G184,$E184+$F184,$E184+$G184),$J184-IF($E184+$F184&lt;$E184+$G184,$E184+$F184,$E184+$G184),"")))))</f>
        <v/>
      </c>
      <c r="P184" s="274" t="str">
        <f>IF(AND(IF($K184="",IF($E184+$F184&gt;$E184+$G184,$E184+$F184,$E184+$G184),"XXX")&lt;=IF($E184+$F184&gt;$E184+$G184,$E184+$F184,$E184+$G184),IF($K184="",IF($E184+$F184&gt;$E184+$G184,$E184+$F184,$E184+$G184),"XXX")&gt;=IF($E184+$F184&lt;$E184+$G184,$E184+$F184,$E184+$G184)),"",IF(OR($K184=Translation!$C$50,$K184=Translation!$D$50),"",IF(OR($K184=Translation!$C$51,$K184=Translation!$D$51),Translation!$K$5,IF($K184&gt;IF($E184+$F184&gt;$E184+$G184,$E184+$F184,$E184+$G184),$K184-IF($E184+$F184&gt;$E184+$G184,$E184+$F184,$E184+$G184),IF($K184&lt;IF($E184+$F184&lt;$E184+$G184,$E184+$F184,$E184+$G184),$K184-IF($E184+$F184&lt;$E184+$G184,$E184+$F184,$E184+$G184),"")))))</f>
        <v/>
      </c>
      <c r="Q184" s="274" t="str">
        <f>IF(AND(IF($L184="",IF($E184+$F184&gt;$E184+$G184,$E184+$F184,$E184+$G184),"XXX")&lt;=IF($E184+$F184&gt;$E184+$G184,$E184+$F184,$E184+$G184),IF($L184="",IF($E184+$F184&gt;$E184+$G184,$E184+$F184,$E184+$G184),"XXX")&gt;=IF($E184+$F184&lt;$E184+$G184,$E184+$F184,$E184+$G184)),"",IF(OR($L184=Translation!$C$50,$L184=Translation!$D$50),"",IF(OR($L184=Translation!$C$51,$L184=Translation!$D$51),Translation!$K$5,IF($L184&gt;IF($E184+$F184&gt;$E184+$G184,$E184+$F184,$E184+$G184),$L184-IF($E184+$F184&gt;$E184+$G184,$E184+$F184,$E184+$G184),IF($L184&lt;IF($E184+$F184&lt;$E184+$G184,$E184+$F184,$E184+$G184),$L184-IF($E184+$F184&lt;$E184+$G184,$E184+$F184,$E184+$G184),"")))))</f>
        <v/>
      </c>
      <c r="R184" s="274" t="str">
        <f>IF(AND(IF($M184="",IF($E184+$F184&gt;$E184+$G184,$E184+$F184,$E184+$G184),"XXX")&lt;=IF($E184+$F184&gt;$E184+$G184,$E184+$F184,$E184+$G184),IF($M184="",IF($E184+$F184&gt;$E184+$G184,$E184+$F184,$E184+$G184),"XXX")&gt;=IF($E184+$F184&lt;$E184+$G184,$E184+$F184,$E184+$G184)),"",IF(OR($M184=Translation!$C$50,$M184=Translation!$D$50),"",IF(OR($M184=Translation!$C$51,$M184=Translation!$D$51),Translation!$K$5,IF($M184&gt;IF($E184+$F184&gt;$E184+$G184,$E184+$F184,$E184+$G184),$M184-IF($E184+$F184&gt;$E184+$G184,$E184+$F184,$E184+$G184),IF($M184&lt;IF($E184+$F184&lt;$E184+$G184,$E184+$F184,$E184+$G184),$M184-IF($E184+$F184&lt;$E184+$G184,$E184+$F184,$E184+$G184),"")))))</f>
        <v/>
      </c>
      <c r="S184" s="275"/>
      <c r="T184" s="23" t="str">
        <f t="shared" si="10"/>
        <v/>
      </c>
      <c r="U184" s="24" t="str">
        <f t="shared" si="14"/>
        <v/>
      </c>
      <c r="V184" s="261"/>
      <c r="W184" s="276"/>
      <c r="X184" s="277"/>
      <c r="Y184" s="264" t="str">
        <f>IF(AND(IF($W184="",IF($E184+$F184&gt;$E184+$G184,$E184+$F184,$E184+$G184),"XXX")&lt;=IF($E184+$F184&gt;$E184+$G184,$E184+$F184,$E184+$G184),IF($W184="",IF($E184+$F184&gt;$E184+$G184,$E184+$F184,$E184+$G184),"XXX")&gt;=IF($E184+$F184&lt;$E184+$G184,$E184+$F184,$E184+$G184)),"",IF(OR($W184=Translation!$C$50,$W184=Translation!$D$50),"",IF(OR($W184=Translation!$C$51,$W184=Translation!$D$51),Translation!$K$5,IF($W184&gt;IF($E184+$F184&gt;$E184+$G184,$E184+$F184,$E184+$G184),$W184-IF($E184+$F184&gt;$E184+$G184,$E184+$F184,$E184+$G184),IF($W184&lt;IF($E184+$F184&lt;$E184+$G184,$E184+$F184,$E184+$G184),$W184-IF($E184+$F184&lt;$E184+$G184,$E184+$F184,$E184+$G184),"")))))</f>
        <v/>
      </c>
      <c r="Z184" s="265" t="str">
        <f>IF(AND(IF($X184="",IF($E184+$F184&gt;$E184+$G184,$E184+$F184,$E184+$G184),"XXX")&lt;=IF($E184+$F184&gt;$E184+$G184,$E184+$F184,$E184+$G184),IF($X184="",IF($E184+$F184&gt;$E184+$G184,$E184+$F184,$E184+$G184),"XXX")&gt;=IF($E184+$F184&lt;$E184+$G184,$E184+$F184,$E184+$G184)),"",IF(OR($X184=Translation!$C$50,$X184=Translation!$D$50),"",IF(OR($X184=Translation!$C$51,$X184=Translation!$D$51),Translation!$K$5,IF($X184&gt;IF($E184+$F184&gt;$E184+$G184,$E184+$F184,$E184+$G184),$X184-IF($E184+$F184&gt;$E184+$G184,$E184+$F184,$E184+$G184),IF($X184&lt;IF($E184+$F184&lt;$E184+$G184,$E184+$F184,$E184+$G184),$X184-IF($E184+$F184&lt;$E184+$G184,$E184+$F184,$E184+$G184),"")))))</f>
        <v/>
      </c>
      <c r="AA184" s="278" t="str">
        <f>IF(ISBLANK(Report!AI184),"",AI184)</f>
        <v/>
      </c>
      <c r="AB184" s="25" t="str">
        <f t="shared" si="12"/>
        <v/>
      </c>
      <c r="AC184" s="26" t="str">
        <f t="shared" si="13"/>
        <v/>
      </c>
      <c r="AE184" s="45"/>
      <c r="AF184" s="15">
        <v>183</v>
      </c>
      <c r="AG184" s="177" t="str">
        <f t="shared" si="11"/>
        <v/>
      </c>
      <c r="AH184" s="177"/>
      <c r="AI184" s="16"/>
      <c r="AJ184" s="189"/>
    </row>
    <row r="185" spans="1:36" ht="17.399999999999999" x14ac:dyDescent="0.3">
      <c r="A185" s="190"/>
      <c r="B185" s="196"/>
      <c r="C185" s="267"/>
      <c r="D185" s="268"/>
      <c r="E185" s="269"/>
      <c r="F185" s="269"/>
      <c r="G185" s="269"/>
      <c r="H185" s="270" t="str">
        <f>IF(AND(I185&lt;&gt;"",I185&lt;&gt;"None"),VLOOKUP(I185,Translation!$N$4:$O$111,2,FALSE),"")</f>
        <v/>
      </c>
      <c r="I185" s="270"/>
      <c r="J185" s="269"/>
      <c r="K185" s="269"/>
      <c r="L185" s="269"/>
      <c r="M185" s="271"/>
      <c r="N185" s="272"/>
      <c r="O185" s="273" t="str">
        <f>IF(AND(IF($J185="",IF($E185+$F185&gt;$E185+$G185,$E185+$F185,$E185+$G185),"XXX")&lt;=IF($E185+$F185&gt;$E185+$G185,$E185+$F185,$E185+$G185),IF($J185="",IF($E185+$F185&gt;$E185+$G185,$E185+$F185,$E185+$G185),"XXX")&gt;=IF($E185+$F185&lt;$E185+$G185,$E185+$F185,$E185+$G185)),"",IF(OR($J185=Translation!$C$50,$J185=Translation!$D$50),"",IF(OR($J185=Translation!$C$51,$J185=Translation!$D$51),Translation!$K$5,IF($J185&gt;IF($E185+$F185&gt;$E185+$G185,$E185+$F185,$E185+$G185),$J185-IF($E185+$F185&gt;$E185+$G185,$E185+$F185,$E185+$G185),IF($J185&lt;IF($E185+$F185&lt;$E185+$G185,$E185+$F185,$E185+$G185),$J185-IF($E185+$F185&lt;$E185+$G185,$E185+$F185,$E185+$G185),"")))))</f>
        <v/>
      </c>
      <c r="P185" s="274" t="str">
        <f>IF(AND(IF($K185="",IF($E185+$F185&gt;$E185+$G185,$E185+$F185,$E185+$G185),"XXX")&lt;=IF($E185+$F185&gt;$E185+$G185,$E185+$F185,$E185+$G185),IF($K185="",IF($E185+$F185&gt;$E185+$G185,$E185+$F185,$E185+$G185),"XXX")&gt;=IF($E185+$F185&lt;$E185+$G185,$E185+$F185,$E185+$G185)),"",IF(OR($K185=Translation!$C$50,$K185=Translation!$D$50),"",IF(OR($K185=Translation!$C$51,$K185=Translation!$D$51),Translation!$K$5,IF($K185&gt;IF($E185+$F185&gt;$E185+$G185,$E185+$F185,$E185+$G185),$K185-IF($E185+$F185&gt;$E185+$G185,$E185+$F185,$E185+$G185),IF($K185&lt;IF($E185+$F185&lt;$E185+$G185,$E185+$F185,$E185+$G185),$K185-IF($E185+$F185&lt;$E185+$G185,$E185+$F185,$E185+$G185),"")))))</f>
        <v/>
      </c>
      <c r="Q185" s="274" t="str">
        <f>IF(AND(IF($L185="",IF($E185+$F185&gt;$E185+$G185,$E185+$F185,$E185+$G185),"XXX")&lt;=IF($E185+$F185&gt;$E185+$G185,$E185+$F185,$E185+$G185),IF($L185="",IF($E185+$F185&gt;$E185+$G185,$E185+$F185,$E185+$G185),"XXX")&gt;=IF($E185+$F185&lt;$E185+$G185,$E185+$F185,$E185+$G185)),"",IF(OR($L185=Translation!$C$50,$L185=Translation!$D$50),"",IF(OR($L185=Translation!$C$51,$L185=Translation!$D$51),Translation!$K$5,IF($L185&gt;IF($E185+$F185&gt;$E185+$G185,$E185+$F185,$E185+$G185),$L185-IF($E185+$F185&gt;$E185+$G185,$E185+$F185,$E185+$G185),IF($L185&lt;IF($E185+$F185&lt;$E185+$G185,$E185+$F185,$E185+$G185),$L185-IF($E185+$F185&lt;$E185+$G185,$E185+$F185,$E185+$G185),"")))))</f>
        <v/>
      </c>
      <c r="R185" s="274" t="str">
        <f>IF(AND(IF($M185="",IF($E185+$F185&gt;$E185+$G185,$E185+$F185,$E185+$G185),"XXX")&lt;=IF($E185+$F185&gt;$E185+$G185,$E185+$F185,$E185+$G185),IF($M185="",IF($E185+$F185&gt;$E185+$G185,$E185+$F185,$E185+$G185),"XXX")&gt;=IF($E185+$F185&lt;$E185+$G185,$E185+$F185,$E185+$G185)),"",IF(OR($M185=Translation!$C$50,$M185=Translation!$D$50),"",IF(OR($M185=Translation!$C$51,$M185=Translation!$D$51),Translation!$K$5,IF($M185&gt;IF($E185+$F185&gt;$E185+$G185,$E185+$F185,$E185+$G185),$M185-IF($E185+$F185&gt;$E185+$G185,$E185+$F185,$E185+$G185),IF($M185&lt;IF($E185+$F185&lt;$E185+$G185,$E185+$F185,$E185+$G185),$M185-IF($E185+$F185&lt;$E185+$G185,$E185+$F185,$E185+$G185),"")))))</f>
        <v/>
      </c>
      <c r="S185" s="275"/>
      <c r="T185" s="23" t="str">
        <f t="shared" si="10"/>
        <v/>
      </c>
      <c r="U185" s="24" t="str">
        <f t="shared" si="14"/>
        <v/>
      </c>
      <c r="V185" s="261"/>
      <c r="W185" s="276"/>
      <c r="X185" s="277"/>
      <c r="Y185" s="264" t="str">
        <f>IF(AND(IF($W185="",IF($E185+$F185&gt;$E185+$G185,$E185+$F185,$E185+$G185),"XXX")&lt;=IF($E185+$F185&gt;$E185+$G185,$E185+$F185,$E185+$G185),IF($W185="",IF($E185+$F185&gt;$E185+$G185,$E185+$F185,$E185+$G185),"XXX")&gt;=IF($E185+$F185&lt;$E185+$G185,$E185+$F185,$E185+$G185)),"",IF(OR($W185=Translation!$C$50,$W185=Translation!$D$50),"",IF(OR($W185=Translation!$C$51,$W185=Translation!$D$51),Translation!$K$5,IF($W185&gt;IF($E185+$F185&gt;$E185+$G185,$E185+$F185,$E185+$G185),$W185-IF($E185+$F185&gt;$E185+$G185,$E185+$F185,$E185+$G185),IF($W185&lt;IF($E185+$F185&lt;$E185+$G185,$E185+$F185,$E185+$G185),$W185-IF($E185+$F185&lt;$E185+$G185,$E185+$F185,$E185+$G185),"")))))</f>
        <v/>
      </c>
      <c r="Z185" s="265" t="str">
        <f>IF(AND(IF($X185="",IF($E185+$F185&gt;$E185+$G185,$E185+$F185,$E185+$G185),"XXX")&lt;=IF($E185+$F185&gt;$E185+$G185,$E185+$F185,$E185+$G185),IF($X185="",IF($E185+$F185&gt;$E185+$G185,$E185+$F185,$E185+$G185),"XXX")&gt;=IF($E185+$F185&lt;$E185+$G185,$E185+$F185,$E185+$G185)),"",IF(OR($X185=Translation!$C$50,$X185=Translation!$D$50),"",IF(OR($X185=Translation!$C$51,$X185=Translation!$D$51),Translation!$K$5,IF($X185&gt;IF($E185+$F185&gt;$E185+$G185,$E185+$F185,$E185+$G185),$X185-IF($E185+$F185&gt;$E185+$G185,$E185+$F185,$E185+$G185),IF($X185&lt;IF($E185+$F185&lt;$E185+$G185,$E185+$F185,$E185+$G185),$X185-IF($E185+$F185&lt;$E185+$G185,$E185+$F185,$E185+$G185),"")))))</f>
        <v/>
      </c>
      <c r="AA185" s="278" t="str">
        <f>IF(ISBLANK(Report!AI185),"",AI185)</f>
        <v/>
      </c>
      <c r="AB185" s="25" t="str">
        <f t="shared" si="12"/>
        <v/>
      </c>
      <c r="AC185" s="26" t="str">
        <f t="shared" si="13"/>
        <v/>
      </c>
      <c r="AE185" s="45"/>
      <c r="AF185" s="177">
        <v>184</v>
      </c>
      <c r="AG185" s="177" t="str">
        <f t="shared" si="11"/>
        <v/>
      </c>
      <c r="AH185" s="177"/>
      <c r="AI185" s="16"/>
      <c r="AJ185" s="189"/>
    </row>
    <row r="186" spans="1:36" ht="17.399999999999999" x14ac:dyDescent="0.3">
      <c r="A186" s="190"/>
      <c r="B186" s="196"/>
      <c r="C186" s="267"/>
      <c r="D186" s="268"/>
      <c r="E186" s="269"/>
      <c r="F186" s="269"/>
      <c r="G186" s="269"/>
      <c r="H186" s="270" t="str">
        <f>IF(AND(I186&lt;&gt;"",I186&lt;&gt;"None"),VLOOKUP(I186,Translation!$N$4:$O$111,2,FALSE),"")</f>
        <v/>
      </c>
      <c r="I186" s="279"/>
      <c r="J186" s="269"/>
      <c r="K186" s="269"/>
      <c r="L186" s="269"/>
      <c r="M186" s="271"/>
      <c r="N186" s="280"/>
      <c r="O186" s="273" t="str">
        <f>IF(AND(IF($J186="",IF($E186+$F186&gt;$E186+$G186,$E186+$F186,$E186+$G186),"XXX")&lt;=IF($E186+$F186&gt;$E186+$G186,$E186+$F186,$E186+$G186),IF($J186="",IF($E186+$F186&gt;$E186+$G186,$E186+$F186,$E186+$G186),"XXX")&gt;=IF($E186+$F186&lt;$E186+$G186,$E186+$F186,$E186+$G186)),"",IF(OR($J186=Translation!$C$50,$J186=Translation!$D$50),"",IF(OR($J186=Translation!$C$51,$J186=Translation!$D$51),Translation!$K$5,IF($J186&gt;IF($E186+$F186&gt;$E186+$G186,$E186+$F186,$E186+$G186),$J186-IF($E186+$F186&gt;$E186+$G186,$E186+$F186,$E186+$G186),IF($J186&lt;IF($E186+$F186&lt;$E186+$G186,$E186+$F186,$E186+$G186),$J186-IF($E186+$F186&lt;$E186+$G186,$E186+$F186,$E186+$G186),"")))))</f>
        <v/>
      </c>
      <c r="P186" s="274" t="str">
        <f>IF(AND(IF($K186="",IF($E186+$F186&gt;$E186+$G186,$E186+$F186,$E186+$G186),"XXX")&lt;=IF($E186+$F186&gt;$E186+$G186,$E186+$F186,$E186+$G186),IF($K186="",IF($E186+$F186&gt;$E186+$G186,$E186+$F186,$E186+$G186),"XXX")&gt;=IF($E186+$F186&lt;$E186+$G186,$E186+$F186,$E186+$G186)),"",IF(OR($K186=Translation!$C$50,$K186=Translation!$D$50),"",IF(OR($K186=Translation!$C$51,$K186=Translation!$D$51),Translation!$K$5,IF($K186&gt;IF($E186+$F186&gt;$E186+$G186,$E186+$F186,$E186+$G186),$K186-IF($E186+$F186&gt;$E186+$G186,$E186+$F186,$E186+$G186),IF($K186&lt;IF($E186+$F186&lt;$E186+$G186,$E186+$F186,$E186+$G186),$K186-IF($E186+$F186&lt;$E186+$G186,$E186+$F186,$E186+$G186),"")))))</f>
        <v/>
      </c>
      <c r="Q186" s="274" t="str">
        <f>IF(AND(IF($L186="",IF($E186+$F186&gt;$E186+$G186,$E186+$F186,$E186+$G186),"XXX")&lt;=IF($E186+$F186&gt;$E186+$G186,$E186+$F186,$E186+$G186),IF($L186="",IF($E186+$F186&gt;$E186+$G186,$E186+$F186,$E186+$G186),"XXX")&gt;=IF($E186+$F186&lt;$E186+$G186,$E186+$F186,$E186+$G186)),"",IF(OR($L186=Translation!$C$50,$L186=Translation!$D$50),"",IF(OR($L186=Translation!$C$51,$L186=Translation!$D$51),Translation!$K$5,IF($L186&gt;IF($E186+$F186&gt;$E186+$G186,$E186+$F186,$E186+$G186),$L186-IF($E186+$F186&gt;$E186+$G186,$E186+$F186,$E186+$G186),IF($L186&lt;IF($E186+$F186&lt;$E186+$G186,$E186+$F186,$E186+$G186),$L186-IF($E186+$F186&lt;$E186+$G186,$E186+$F186,$E186+$G186),"")))))</f>
        <v/>
      </c>
      <c r="R186" s="274" t="str">
        <f>IF(AND(IF($M186="",IF($E186+$F186&gt;$E186+$G186,$E186+$F186,$E186+$G186),"XXX")&lt;=IF($E186+$F186&gt;$E186+$G186,$E186+$F186,$E186+$G186),IF($M186="",IF($E186+$F186&gt;$E186+$G186,$E186+$F186,$E186+$G186),"XXX")&gt;=IF($E186+$F186&lt;$E186+$G186,$E186+$F186,$E186+$G186)),"",IF(OR($M186=Translation!$C$50,$M186=Translation!$D$50),"",IF(OR($M186=Translation!$C$51,$M186=Translation!$D$51),Translation!$K$5,IF($M186&gt;IF($E186+$F186&gt;$E186+$G186,$E186+$F186,$E186+$G186),$M186-IF($E186+$F186&gt;$E186+$G186,$E186+$F186,$E186+$G186),IF($M186&lt;IF($E186+$F186&lt;$E186+$G186,$E186+$F186,$E186+$G186),$M186-IF($E186+$F186&lt;$E186+$G186,$E186+$F186,$E186+$G186),"")))))</f>
        <v/>
      </c>
      <c r="S186" s="275"/>
      <c r="T186" s="23" t="str">
        <f t="shared" si="10"/>
        <v/>
      </c>
      <c r="U186" s="24" t="str">
        <f t="shared" si="14"/>
        <v/>
      </c>
      <c r="V186" s="261"/>
      <c r="W186" s="276"/>
      <c r="X186" s="277"/>
      <c r="Y186" s="264" t="str">
        <f>IF(AND(IF($W186="",IF($E186+$F186&gt;$E186+$G186,$E186+$F186,$E186+$G186),"XXX")&lt;=IF($E186+$F186&gt;$E186+$G186,$E186+$F186,$E186+$G186),IF($W186="",IF($E186+$F186&gt;$E186+$G186,$E186+$F186,$E186+$G186),"XXX")&gt;=IF($E186+$F186&lt;$E186+$G186,$E186+$F186,$E186+$G186)),"",IF(OR($W186=Translation!$C$50,$W186=Translation!$D$50),"",IF(OR($W186=Translation!$C$51,$W186=Translation!$D$51),Translation!$K$5,IF($W186&gt;IF($E186+$F186&gt;$E186+$G186,$E186+$F186,$E186+$G186),$W186-IF($E186+$F186&gt;$E186+$G186,$E186+$F186,$E186+$G186),IF($W186&lt;IF($E186+$F186&lt;$E186+$G186,$E186+$F186,$E186+$G186),$W186-IF($E186+$F186&lt;$E186+$G186,$E186+$F186,$E186+$G186),"")))))</f>
        <v/>
      </c>
      <c r="Z186" s="265" t="str">
        <f>IF(AND(IF($X186="",IF($E186+$F186&gt;$E186+$G186,$E186+$F186,$E186+$G186),"XXX")&lt;=IF($E186+$F186&gt;$E186+$G186,$E186+$F186,$E186+$G186),IF($X186="",IF($E186+$F186&gt;$E186+$G186,$E186+$F186,$E186+$G186),"XXX")&gt;=IF($E186+$F186&lt;$E186+$G186,$E186+$F186,$E186+$G186)),"",IF(OR($X186=Translation!$C$50,$X186=Translation!$D$50),"",IF(OR($X186=Translation!$C$51,$X186=Translation!$D$51),Translation!$K$5,IF($X186&gt;IF($E186+$F186&gt;$E186+$G186,$E186+$F186,$E186+$G186),$X186-IF($E186+$F186&gt;$E186+$G186,$E186+$F186,$E186+$G186),IF($X186&lt;IF($E186+$F186&lt;$E186+$G186,$E186+$F186,$E186+$G186),$X186-IF($E186+$F186&lt;$E186+$G186,$E186+$F186,$E186+$G186),"")))))</f>
        <v/>
      </c>
      <c r="AA186" s="278" t="str">
        <f>IF(ISBLANK(Report!AI186),"",AI186)</f>
        <v/>
      </c>
      <c r="AB186" s="25" t="str">
        <f t="shared" si="12"/>
        <v/>
      </c>
      <c r="AC186" s="26" t="str">
        <f t="shared" si="13"/>
        <v/>
      </c>
      <c r="AE186" s="45"/>
      <c r="AF186" s="15">
        <v>185</v>
      </c>
      <c r="AG186" s="177" t="str">
        <f t="shared" si="11"/>
        <v/>
      </c>
      <c r="AH186" s="177"/>
      <c r="AI186" s="16"/>
      <c r="AJ186" s="189"/>
    </row>
    <row r="187" spans="1:36" ht="17.399999999999999" x14ac:dyDescent="0.3">
      <c r="A187" s="190"/>
      <c r="B187" s="196"/>
      <c r="C187" s="267"/>
      <c r="D187" s="268"/>
      <c r="E187" s="269"/>
      <c r="F187" s="269"/>
      <c r="G187" s="269"/>
      <c r="H187" s="270" t="str">
        <f>IF(AND(I187&lt;&gt;"",I187&lt;&gt;"None"),VLOOKUP(I187,Translation!$N$4:$O$111,2,FALSE),"")</f>
        <v/>
      </c>
      <c r="I187" s="270"/>
      <c r="J187" s="269"/>
      <c r="K187" s="269"/>
      <c r="L187" s="269"/>
      <c r="M187" s="271"/>
      <c r="N187" s="272"/>
      <c r="O187" s="273" t="str">
        <f>IF(AND(IF($J187="",IF($E187+$F187&gt;$E187+$G187,$E187+$F187,$E187+$G187),"XXX")&lt;=IF($E187+$F187&gt;$E187+$G187,$E187+$F187,$E187+$G187),IF($J187="",IF($E187+$F187&gt;$E187+$G187,$E187+$F187,$E187+$G187),"XXX")&gt;=IF($E187+$F187&lt;$E187+$G187,$E187+$F187,$E187+$G187)),"",IF(OR($J187=Translation!$C$50,$J187=Translation!$D$50),"",IF(OR($J187=Translation!$C$51,$J187=Translation!$D$51),Translation!$K$5,IF($J187&gt;IF($E187+$F187&gt;$E187+$G187,$E187+$F187,$E187+$G187),$J187-IF($E187+$F187&gt;$E187+$G187,$E187+$F187,$E187+$G187),IF($J187&lt;IF($E187+$F187&lt;$E187+$G187,$E187+$F187,$E187+$G187),$J187-IF($E187+$F187&lt;$E187+$G187,$E187+$F187,$E187+$G187),"")))))</f>
        <v/>
      </c>
      <c r="P187" s="274" t="str">
        <f>IF(AND(IF($K187="",IF($E187+$F187&gt;$E187+$G187,$E187+$F187,$E187+$G187),"XXX")&lt;=IF($E187+$F187&gt;$E187+$G187,$E187+$F187,$E187+$G187),IF($K187="",IF($E187+$F187&gt;$E187+$G187,$E187+$F187,$E187+$G187),"XXX")&gt;=IF($E187+$F187&lt;$E187+$G187,$E187+$F187,$E187+$G187)),"",IF(OR($K187=Translation!$C$50,$K187=Translation!$D$50),"",IF(OR($K187=Translation!$C$51,$K187=Translation!$D$51),Translation!$K$5,IF($K187&gt;IF($E187+$F187&gt;$E187+$G187,$E187+$F187,$E187+$G187),$K187-IF($E187+$F187&gt;$E187+$G187,$E187+$F187,$E187+$G187),IF($K187&lt;IF($E187+$F187&lt;$E187+$G187,$E187+$F187,$E187+$G187),$K187-IF($E187+$F187&lt;$E187+$G187,$E187+$F187,$E187+$G187),"")))))</f>
        <v/>
      </c>
      <c r="Q187" s="274" t="str">
        <f>IF(AND(IF($L187="",IF($E187+$F187&gt;$E187+$G187,$E187+$F187,$E187+$G187),"XXX")&lt;=IF($E187+$F187&gt;$E187+$G187,$E187+$F187,$E187+$G187),IF($L187="",IF($E187+$F187&gt;$E187+$G187,$E187+$F187,$E187+$G187),"XXX")&gt;=IF($E187+$F187&lt;$E187+$G187,$E187+$F187,$E187+$G187)),"",IF(OR($L187=Translation!$C$50,$L187=Translation!$D$50),"",IF(OR($L187=Translation!$C$51,$L187=Translation!$D$51),Translation!$K$5,IF($L187&gt;IF($E187+$F187&gt;$E187+$G187,$E187+$F187,$E187+$G187),$L187-IF($E187+$F187&gt;$E187+$G187,$E187+$F187,$E187+$G187),IF($L187&lt;IF($E187+$F187&lt;$E187+$G187,$E187+$F187,$E187+$G187),$L187-IF($E187+$F187&lt;$E187+$G187,$E187+$F187,$E187+$G187),"")))))</f>
        <v/>
      </c>
      <c r="R187" s="274" t="str">
        <f>IF(AND(IF($M187="",IF($E187+$F187&gt;$E187+$G187,$E187+$F187,$E187+$G187),"XXX")&lt;=IF($E187+$F187&gt;$E187+$G187,$E187+$F187,$E187+$G187),IF($M187="",IF($E187+$F187&gt;$E187+$G187,$E187+$F187,$E187+$G187),"XXX")&gt;=IF($E187+$F187&lt;$E187+$G187,$E187+$F187,$E187+$G187)),"",IF(OR($M187=Translation!$C$50,$M187=Translation!$D$50),"",IF(OR($M187=Translation!$C$51,$M187=Translation!$D$51),Translation!$K$5,IF($M187&gt;IF($E187+$F187&gt;$E187+$G187,$E187+$F187,$E187+$G187),$M187-IF($E187+$F187&gt;$E187+$G187,$E187+$F187,$E187+$G187),IF($M187&lt;IF($E187+$F187&lt;$E187+$G187,$E187+$F187,$E187+$G187),$M187-IF($E187+$F187&lt;$E187+$G187,$E187+$F187,$E187+$G187),"")))))</f>
        <v/>
      </c>
      <c r="S187" s="275"/>
      <c r="T187" s="23" t="str">
        <f t="shared" si="10"/>
        <v/>
      </c>
      <c r="U187" s="24" t="str">
        <f t="shared" si="14"/>
        <v/>
      </c>
      <c r="V187" s="261"/>
      <c r="W187" s="276"/>
      <c r="X187" s="277"/>
      <c r="Y187" s="264" t="str">
        <f>IF(AND(IF($W187="",IF($E187+$F187&gt;$E187+$G187,$E187+$F187,$E187+$G187),"XXX")&lt;=IF($E187+$F187&gt;$E187+$G187,$E187+$F187,$E187+$G187),IF($W187="",IF($E187+$F187&gt;$E187+$G187,$E187+$F187,$E187+$G187),"XXX")&gt;=IF($E187+$F187&lt;$E187+$G187,$E187+$F187,$E187+$G187)),"",IF(OR($W187=Translation!$C$50,$W187=Translation!$D$50),"",IF(OR($W187=Translation!$C$51,$W187=Translation!$D$51),Translation!$K$5,IF($W187&gt;IF($E187+$F187&gt;$E187+$G187,$E187+$F187,$E187+$G187),$W187-IF($E187+$F187&gt;$E187+$G187,$E187+$F187,$E187+$G187),IF($W187&lt;IF($E187+$F187&lt;$E187+$G187,$E187+$F187,$E187+$G187),$W187-IF($E187+$F187&lt;$E187+$G187,$E187+$F187,$E187+$G187),"")))))</f>
        <v/>
      </c>
      <c r="Z187" s="265" t="str">
        <f>IF(AND(IF($X187="",IF($E187+$F187&gt;$E187+$G187,$E187+$F187,$E187+$G187),"XXX")&lt;=IF($E187+$F187&gt;$E187+$G187,$E187+$F187,$E187+$G187),IF($X187="",IF($E187+$F187&gt;$E187+$G187,$E187+$F187,$E187+$G187),"XXX")&gt;=IF($E187+$F187&lt;$E187+$G187,$E187+$F187,$E187+$G187)),"",IF(OR($X187=Translation!$C$50,$X187=Translation!$D$50),"",IF(OR($X187=Translation!$C$51,$X187=Translation!$D$51),Translation!$K$5,IF($X187&gt;IF($E187+$F187&gt;$E187+$G187,$E187+$F187,$E187+$G187),$X187-IF($E187+$F187&gt;$E187+$G187,$E187+$F187,$E187+$G187),IF($X187&lt;IF($E187+$F187&lt;$E187+$G187,$E187+$F187,$E187+$G187),$X187-IF($E187+$F187&lt;$E187+$G187,$E187+$F187,$E187+$G187),"")))))</f>
        <v/>
      </c>
      <c r="AA187" s="278" t="str">
        <f>IF(ISBLANK(Report!AI187),"",AI187)</f>
        <v/>
      </c>
      <c r="AB187" s="25" t="str">
        <f t="shared" si="12"/>
        <v/>
      </c>
      <c r="AC187" s="26" t="str">
        <f t="shared" si="13"/>
        <v/>
      </c>
      <c r="AE187" s="45"/>
      <c r="AF187" s="177">
        <v>186</v>
      </c>
      <c r="AG187" s="177" t="str">
        <f t="shared" si="11"/>
        <v/>
      </c>
      <c r="AH187" s="177"/>
      <c r="AI187" s="16"/>
      <c r="AJ187" s="189"/>
    </row>
    <row r="188" spans="1:36" ht="17.399999999999999" x14ac:dyDescent="0.3">
      <c r="A188" s="190"/>
      <c r="B188" s="196"/>
      <c r="C188" s="267"/>
      <c r="D188" s="268"/>
      <c r="E188" s="269"/>
      <c r="F188" s="269"/>
      <c r="G188" s="269"/>
      <c r="H188" s="270" t="str">
        <f>IF(AND(I188&lt;&gt;"",I188&lt;&gt;"None"),VLOOKUP(I188,Translation!$N$4:$O$111,2,FALSE),"")</f>
        <v/>
      </c>
      <c r="I188" s="270"/>
      <c r="J188" s="269"/>
      <c r="K188" s="269"/>
      <c r="L188" s="269"/>
      <c r="M188" s="271"/>
      <c r="N188" s="272"/>
      <c r="O188" s="273" t="str">
        <f>IF(AND(IF($J188="",IF($E188+$F188&gt;$E188+$G188,$E188+$F188,$E188+$G188),"XXX")&lt;=IF($E188+$F188&gt;$E188+$G188,$E188+$F188,$E188+$G188),IF($J188="",IF($E188+$F188&gt;$E188+$G188,$E188+$F188,$E188+$G188),"XXX")&gt;=IF($E188+$F188&lt;$E188+$G188,$E188+$F188,$E188+$G188)),"",IF(OR($J188=Translation!$C$50,$J188=Translation!$D$50),"",IF(OR($J188=Translation!$C$51,$J188=Translation!$D$51),Translation!$K$5,IF($J188&gt;IF($E188+$F188&gt;$E188+$G188,$E188+$F188,$E188+$G188),$J188-IF($E188+$F188&gt;$E188+$G188,$E188+$F188,$E188+$G188),IF($J188&lt;IF($E188+$F188&lt;$E188+$G188,$E188+$F188,$E188+$G188),$J188-IF($E188+$F188&lt;$E188+$G188,$E188+$F188,$E188+$G188),"")))))</f>
        <v/>
      </c>
      <c r="P188" s="274" t="str">
        <f>IF(AND(IF($K188="",IF($E188+$F188&gt;$E188+$G188,$E188+$F188,$E188+$G188),"XXX")&lt;=IF($E188+$F188&gt;$E188+$G188,$E188+$F188,$E188+$G188),IF($K188="",IF($E188+$F188&gt;$E188+$G188,$E188+$F188,$E188+$G188),"XXX")&gt;=IF($E188+$F188&lt;$E188+$G188,$E188+$F188,$E188+$G188)),"",IF(OR($K188=Translation!$C$50,$K188=Translation!$D$50),"",IF(OR($K188=Translation!$C$51,$K188=Translation!$D$51),Translation!$K$5,IF($K188&gt;IF($E188+$F188&gt;$E188+$G188,$E188+$F188,$E188+$G188),$K188-IF($E188+$F188&gt;$E188+$G188,$E188+$F188,$E188+$G188),IF($K188&lt;IF($E188+$F188&lt;$E188+$G188,$E188+$F188,$E188+$G188),$K188-IF($E188+$F188&lt;$E188+$G188,$E188+$F188,$E188+$G188),"")))))</f>
        <v/>
      </c>
      <c r="Q188" s="274" t="str">
        <f>IF(AND(IF($L188="",IF($E188+$F188&gt;$E188+$G188,$E188+$F188,$E188+$G188),"XXX")&lt;=IF($E188+$F188&gt;$E188+$G188,$E188+$F188,$E188+$G188),IF($L188="",IF($E188+$F188&gt;$E188+$G188,$E188+$F188,$E188+$G188),"XXX")&gt;=IF($E188+$F188&lt;$E188+$G188,$E188+$F188,$E188+$G188)),"",IF(OR($L188=Translation!$C$50,$L188=Translation!$D$50),"",IF(OR($L188=Translation!$C$51,$L188=Translation!$D$51),Translation!$K$5,IF($L188&gt;IF($E188+$F188&gt;$E188+$G188,$E188+$F188,$E188+$G188),$L188-IF($E188+$F188&gt;$E188+$G188,$E188+$F188,$E188+$G188),IF($L188&lt;IF($E188+$F188&lt;$E188+$G188,$E188+$F188,$E188+$G188),$L188-IF($E188+$F188&lt;$E188+$G188,$E188+$F188,$E188+$G188),"")))))</f>
        <v/>
      </c>
      <c r="R188" s="274" t="str">
        <f>IF(AND(IF($M188="",IF($E188+$F188&gt;$E188+$G188,$E188+$F188,$E188+$G188),"XXX")&lt;=IF($E188+$F188&gt;$E188+$G188,$E188+$F188,$E188+$G188),IF($M188="",IF($E188+$F188&gt;$E188+$G188,$E188+$F188,$E188+$G188),"XXX")&gt;=IF($E188+$F188&lt;$E188+$G188,$E188+$F188,$E188+$G188)),"",IF(OR($M188=Translation!$C$50,$M188=Translation!$D$50),"",IF(OR($M188=Translation!$C$51,$M188=Translation!$D$51),Translation!$K$5,IF($M188&gt;IF($E188+$F188&gt;$E188+$G188,$E188+$F188,$E188+$G188),$M188-IF($E188+$F188&gt;$E188+$G188,$E188+$F188,$E188+$G188),IF($M188&lt;IF($E188+$F188&lt;$E188+$G188,$E188+$F188,$E188+$G188),$M188-IF($E188+$F188&lt;$E188+$G188,$E188+$F188,$E188+$G188),"")))))</f>
        <v/>
      </c>
      <c r="S188" s="275"/>
      <c r="T188" s="23" t="str">
        <f t="shared" si="10"/>
        <v/>
      </c>
      <c r="U188" s="24" t="str">
        <f t="shared" si="14"/>
        <v/>
      </c>
      <c r="V188" s="261"/>
      <c r="W188" s="276"/>
      <c r="X188" s="277"/>
      <c r="Y188" s="264" t="str">
        <f>IF(AND(IF($W188="",IF($E188+$F188&gt;$E188+$G188,$E188+$F188,$E188+$G188),"XXX")&lt;=IF($E188+$F188&gt;$E188+$G188,$E188+$F188,$E188+$G188),IF($W188="",IF($E188+$F188&gt;$E188+$G188,$E188+$F188,$E188+$G188),"XXX")&gt;=IF($E188+$F188&lt;$E188+$G188,$E188+$F188,$E188+$G188)),"",IF(OR($W188=Translation!$C$50,$W188=Translation!$D$50),"",IF(OR($W188=Translation!$C$51,$W188=Translation!$D$51),Translation!$K$5,IF($W188&gt;IF($E188+$F188&gt;$E188+$G188,$E188+$F188,$E188+$G188),$W188-IF($E188+$F188&gt;$E188+$G188,$E188+$F188,$E188+$G188),IF($W188&lt;IF($E188+$F188&lt;$E188+$G188,$E188+$F188,$E188+$G188),$W188-IF($E188+$F188&lt;$E188+$G188,$E188+$F188,$E188+$G188),"")))))</f>
        <v/>
      </c>
      <c r="Z188" s="265" t="str">
        <f>IF(AND(IF($X188="",IF($E188+$F188&gt;$E188+$G188,$E188+$F188,$E188+$G188),"XXX")&lt;=IF($E188+$F188&gt;$E188+$G188,$E188+$F188,$E188+$G188),IF($X188="",IF($E188+$F188&gt;$E188+$G188,$E188+$F188,$E188+$G188),"XXX")&gt;=IF($E188+$F188&lt;$E188+$G188,$E188+$F188,$E188+$G188)),"",IF(OR($X188=Translation!$C$50,$X188=Translation!$D$50),"",IF(OR($X188=Translation!$C$51,$X188=Translation!$D$51),Translation!$K$5,IF($X188&gt;IF($E188+$F188&gt;$E188+$G188,$E188+$F188,$E188+$G188),$X188-IF($E188+$F188&gt;$E188+$G188,$E188+$F188,$E188+$G188),IF($X188&lt;IF($E188+$F188&lt;$E188+$G188,$E188+$F188,$E188+$G188),$X188-IF($E188+$F188&lt;$E188+$G188,$E188+$F188,$E188+$G188),"")))))</f>
        <v/>
      </c>
      <c r="AA188" s="278" t="str">
        <f>IF(ISBLANK(Report!AI188),"",AI188)</f>
        <v/>
      </c>
      <c r="AB188" s="25" t="str">
        <f t="shared" si="12"/>
        <v/>
      </c>
      <c r="AC188" s="26" t="str">
        <f t="shared" si="13"/>
        <v/>
      </c>
      <c r="AE188" s="45"/>
      <c r="AF188" s="15">
        <v>187</v>
      </c>
      <c r="AG188" s="177" t="str">
        <f t="shared" si="11"/>
        <v/>
      </c>
      <c r="AH188" s="177"/>
      <c r="AI188" s="16"/>
      <c r="AJ188" s="189"/>
    </row>
    <row r="189" spans="1:36" ht="17.399999999999999" x14ac:dyDescent="0.3">
      <c r="A189" s="190"/>
      <c r="B189" s="196"/>
      <c r="C189" s="267"/>
      <c r="D189" s="268"/>
      <c r="E189" s="269"/>
      <c r="F189" s="269"/>
      <c r="G189" s="269"/>
      <c r="H189" s="270" t="str">
        <f>IF(AND(I189&lt;&gt;"",I189&lt;&gt;"None"),VLOOKUP(I189,Translation!$N$4:$O$111,2,FALSE),"")</f>
        <v/>
      </c>
      <c r="I189" s="270"/>
      <c r="J189" s="269"/>
      <c r="K189" s="269"/>
      <c r="L189" s="269"/>
      <c r="M189" s="271"/>
      <c r="N189" s="272"/>
      <c r="O189" s="273" t="str">
        <f>IF(AND(IF($J189="",IF($E189+$F189&gt;$E189+$G189,$E189+$F189,$E189+$G189),"XXX")&lt;=IF($E189+$F189&gt;$E189+$G189,$E189+$F189,$E189+$G189),IF($J189="",IF($E189+$F189&gt;$E189+$G189,$E189+$F189,$E189+$G189),"XXX")&gt;=IF($E189+$F189&lt;$E189+$G189,$E189+$F189,$E189+$G189)),"",IF(OR($J189=Translation!$C$50,$J189=Translation!$D$50),"",IF(OR($J189=Translation!$C$51,$J189=Translation!$D$51),Translation!$K$5,IF($J189&gt;IF($E189+$F189&gt;$E189+$G189,$E189+$F189,$E189+$G189),$J189-IF($E189+$F189&gt;$E189+$G189,$E189+$F189,$E189+$G189),IF($J189&lt;IF($E189+$F189&lt;$E189+$G189,$E189+$F189,$E189+$G189),$J189-IF($E189+$F189&lt;$E189+$G189,$E189+$F189,$E189+$G189),"")))))</f>
        <v/>
      </c>
      <c r="P189" s="274" t="str">
        <f>IF(AND(IF($K189="",IF($E189+$F189&gt;$E189+$G189,$E189+$F189,$E189+$G189),"XXX")&lt;=IF($E189+$F189&gt;$E189+$G189,$E189+$F189,$E189+$G189),IF($K189="",IF($E189+$F189&gt;$E189+$G189,$E189+$F189,$E189+$G189),"XXX")&gt;=IF($E189+$F189&lt;$E189+$G189,$E189+$F189,$E189+$G189)),"",IF(OR($K189=Translation!$C$50,$K189=Translation!$D$50),"",IF(OR($K189=Translation!$C$51,$K189=Translation!$D$51),Translation!$K$5,IF($K189&gt;IF($E189+$F189&gt;$E189+$G189,$E189+$F189,$E189+$G189),$K189-IF($E189+$F189&gt;$E189+$G189,$E189+$F189,$E189+$G189),IF($K189&lt;IF($E189+$F189&lt;$E189+$G189,$E189+$F189,$E189+$G189),$K189-IF($E189+$F189&lt;$E189+$G189,$E189+$F189,$E189+$G189),"")))))</f>
        <v/>
      </c>
      <c r="Q189" s="274" t="str">
        <f>IF(AND(IF($L189="",IF($E189+$F189&gt;$E189+$G189,$E189+$F189,$E189+$G189),"XXX")&lt;=IF($E189+$F189&gt;$E189+$G189,$E189+$F189,$E189+$G189),IF($L189="",IF($E189+$F189&gt;$E189+$G189,$E189+$F189,$E189+$G189),"XXX")&gt;=IF($E189+$F189&lt;$E189+$G189,$E189+$F189,$E189+$G189)),"",IF(OR($L189=Translation!$C$50,$L189=Translation!$D$50),"",IF(OR($L189=Translation!$C$51,$L189=Translation!$D$51),Translation!$K$5,IF($L189&gt;IF($E189+$F189&gt;$E189+$G189,$E189+$F189,$E189+$G189),$L189-IF($E189+$F189&gt;$E189+$G189,$E189+$F189,$E189+$G189),IF($L189&lt;IF($E189+$F189&lt;$E189+$G189,$E189+$F189,$E189+$G189),$L189-IF($E189+$F189&lt;$E189+$G189,$E189+$F189,$E189+$G189),"")))))</f>
        <v/>
      </c>
      <c r="R189" s="274" t="str">
        <f>IF(AND(IF($M189="",IF($E189+$F189&gt;$E189+$G189,$E189+$F189,$E189+$G189),"XXX")&lt;=IF($E189+$F189&gt;$E189+$G189,$E189+$F189,$E189+$G189),IF($M189="",IF($E189+$F189&gt;$E189+$G189,$E189+$F189,$E189+$G189),"XXX")&gt;=IF($E189+$F189&lt;$E189+$G189,$E189+$F189,$E189+$G189)),"",IF(OR($M189=Translation!$C$50,$M189=Translation!$D$50),"",IF(OR($M189=Translation!$C$51,$M189=Translation!$D$51),Translation!$K$5,IF($M189&gt;IF($E189+$F189&gt;$E189+$G189,$E189+$F189,$E189+$G189),$M189-IF($E189+$F189&gt;$E189+$G189,$E189+$F189,$E189+$G189),IF($M189&lt;IF($E189+$F189&lt;$E189+$G189,$E189+$F189,$E189+$G189),$M189-IF($E189+$F189&lt;$E189+$G189,$E189+$F189,$E189+$G189),"")))))</f>
        <v/>
      </c>
      <c r="S189" s="275"/>
      <c r="T189" s="23" t="str">
        <f t="shared" si="10"/>
        <v/>
      </c>
      <c r="U189" s="24" t="str">
        <f t="shared" si="14"/>
        <v/>
      </c>
      <c r="V189" s="261"/>
      <c r="W189" s="276"/>
      <c r="X189" s="277"/>
      <c r="Y189" s="264" t="str">
        <f>IF(AND(IF($W189="",IF($E189+$F189&gt;$E189+$G189,$E189+$F189,$E189+$G189),"XXX")&lt;=IF($E189+$F189&gt;$E189+$G189,$E189+$F189,$E189+$G189),IF($W189="",IF($E189+$F189&gt;$E189+$G189,$E189+$F189,$E189+$G189),"XXX")&gt;=IF($E189+$F189&lt;$E189+$G189,$E189+$F189,$E189+$G189)),"",IF(OR($W189=Translation!$C$50,$W189=Translation!$D$50),"",IF(OR($W189=Translation!$C$51,$W189=Translation!$D$51),Translation!$K$5,IF($W189&gt;IF($E189+$F189&gt;$E189+$G189,$E189+$F189,$E189+$G189),$W189-IF($E189+$F189&gt;$E189+$G189,$E189+$F189,$E189+$G189),IF($W189&lt;IF($E189+$F189&lt;$E189+$G189,$E189+$F189,$E189+$G189),$W189-IF($E189+$F189&lt;$E189+$G189,$E189+$F189,$E189+$G189),"")))))</f>
        <v/>
      </c>
      <c r="Z189" s="265" t="str">
        <f>IF(AND(IF($X189="",IF($E189+$F189&gt;$E189+$G189,$E189+$F189,$E189+$G189),"XXX")&lt;=IF($E189+$F189&gt;$E189+$G189,$E189+$F189,$E189+$G189),IF($X189="",IF($E189+$F189&gt;$E189+$G189,$E189+$F189,$E189+$G189),"XXX")&gt;=IF($E189+$F189&lt;$E189+$G189,$E189+$F189,$E189+$G189)),"",IF(OR($X189=Translation!$C$50,$X189=Translation!$D$50),"",IF(OR($X189=Translation!$C$51,$X189=Translation!$D$51),Translation!$K$5,IF($X189&gt;IF($E189+$F189&gt;$E189+$G189,$E189+$F189,$E189+$G189),$X189-IF($E189+$F189&gt;$E189+$G189,$E189+$F189,$E189+$G189),IF($X189&lt;IF($E189+$F189&lt;$E189+$G189,$E189+$F189,$E189+$G189),$X189-IF($E189+$F189&lt;$E189+$G189,$E189+$F189,$E189+$G189),"")))))</f>
        <v/>
      </c>
      <c r="AA189" s="278" t="str">
        <f>IF(ISBLANK(Report!AI189),"",AI189)</f>
        <v/>
      </c>
      <c r="AB189" s="25" t="str">
        <f t="shared" si="12"/>
        <v/>
      </c>
      <c r="AC189" s="26" t="str">
        <f t="shared" si="13"/>
        <v/>
      </c>
      <c r="AE189" s="45"/>
      <c r="AF189" s="177">
        <v>188</v>
      </c>
      <c r="AG189" s="177" t="str">
        <f t="shared" si="11"/>
        <v/>
      </c>
      <c r="AH189" s="177"/>
      <c r="AI189" s="16"/>
      <c r="AJ189" s="189"/>
    </row>
    <row r="190" spans="1:36" ht="17.399999999999999" x14ac:dyDescent="0.3">
      <c r="A190" s="190"/>
      <c r="B190" s="196"/>
      <c r="C190" s="267"/>
      <c r="D190" s="268"/>
      <c r="E190" s="269"/>
      <c r="F190" s="269"/>
      <c r="G190" s="269"/>
      <c r="H190" s="270" t="str">
        <f>IF(AND(I190&lt;&gt;"",I190&lt;&gt;"None"),VLOOKUP(I190,Translation!$N$4:$O$111,2,FALSE),"")</f>
        <v/>
      </c>
      <c r="I190" s="270"/>
      <c r="J190" s="269"/>
      <c r="K190" s="269"/>
      <c r="L190" s="269"/>
      <c r="M190" s="271"/>
      <c r="N190" s="272"/>
      <c r="O190" s="273" t="str">
        <f>IF(AND(IF($J190="",IF($E190+$F190&gt;$E190+$G190,$E190+$F190,$E190+$G190),"XXX")&lt;=IF($E190+$F190&gt;$E190+$G190,$E190+$F190,$E190+$G190),IF($J190="",IF($E190+$F190&gt;$E190+$G190,$E190+$F190,$E190+$G190),"XXX")&gt;=IF($E190+$F190&lt;$E190+$G190,$E190+$F190,$E190+$G190)),"",IF(OR($J190=Translation!$C$50,$J190=Translation!$D$50),"",IF(OR($J190=Translation!$C$51,$J190=Translation!$D$51),Translation!$K$5,IF($J190&gt;IF($E190+$F190&gt;$E190+$G190,$E190+$F190,$E190+$G190),$J190-IF($E190+$F190&gt;$E190+$G190,$E190+$F190,$E190+$G190),IF($J190&lt;IF($E190+$F190&lt;$E190+$G190,$E190+$F190,$E190+$G190),$J190-IF($E190+$F190&lt;$E190+$G190,$E190+$F190,$E190+$G190),"")))))</f>
        <v/>
      </c>
      <c r="P190" s="274" t="str">
        <f>IF(AND(IF($K190="",IF($E190+$F190&gt;$E190+$G190,$E190+$F190,$E190+$G190),"XXX")&lt;=IF($E190+$F190&gt;$E190+$G190,$E190+$F190,$E190+$G190),IF($K190="",IF($E190+$F190&gt;$E190+$G190,$E190+$F190,$E190+$G190),"XXX")&gt;=IF($E190+$F190&lt;$E190+$G190,$E190+$F190,$E190+$G190)),"",IF(OR($K190=Translation!$C$50,$K190=Translation!$D$50),"",IF(OR($K190=Translation!$C$51,$K190=Translation!$D$51),Translation!$K$5,IF($K190&gt;IF($E190+$F190&gt;$E190+$G190,$E190+$F190,$E190+$G190),$K190-IF($E190+$F190&gt;$E190+$G190,$E190+$F190,$E190+$G190),IF($K190&lt;IF($E190+$F190&lt;$E190+$G190,$E190+$F190,$E190+$G190),$K190-IF($E190+$F190&lt;$E190+$G190,$E190+$F190,$E190+$G190),"")))))</f>
        <v/>
      </c>
      <c r="Q190" s="274" t="str">
        <f>IF(AND(IF($L190="",IF($E190+$F190&gt;$E190+$G190,$E190+$F190,$E190+$G190),"XXX")&lt;=IF($E190+$F190&gt;$E190+$G190,$E190+$F190,$E190+$G190),IF($L190="",IF($E190+$F190&gt;$E190+$G190,$E190+$F190,$E190+$G190),"XXX")&gt;=IF($E190+$F190&lt;$E190+$G190,$E190+$F190,$E190+$G190)),"",IF(OR($L190=Translation!$C$50,$L190=Translation!$D$50),"",IF(OR($L190=Translation!$C$51,$L190=Translation!$D$51),Translation!$K$5,IF($L190&gt;IF($E190+$F190&gt;$E190+$G190,$E190+$F190,$E190+$G190),$L190-IF($E190+$F190&gt;$E190+$G190,$E190+$F190,$E190+$G190),IF($L190&lt;IF($E190+$F190&lt;$E190+$G190,$E190+$F190,$E190+$G190),$L190-IF($E190+$F190&lt;$E190+$G190,$E190+$F190,$E190+$G190),"")))))</f>
        <v/>
      </c>
      <c r="R190" s="274" t="str">
        <f>IF(AND(IF($M190="",IF($E190+$F190&gt;$E190+$G190,$E190+$F190,$E190+$G190),"XXX")&lt;=IF($E190+$F190&gt;$E190+$G190,$E190+$F190,$E190+$G190),IF($M190="",IF($E190+$F190&gt;$E190+$G190,$E190+$F190,$E190+$G190),"XXX")&gt;=IF($E190+$F190&lt;$E190+$G190,$E190+$F190,$E190+$G190)),"",IF(OR($M190=Translation!$C$50,$M190=Translation!$D$50),"",IF(OR($M190=Translation!$C$51,$M190=Translation!$D$51),Translation!$K$5,IF($M190&gt;IF($E190+$F190&gt;$E190+$G190,$E190+$F190,$E190+$G190),$M190-IF($E190+$F190&gt;$E190+$G190,$E190+$F190,$E190+$G190),IF($M190&lt;IF($E190+$F190&lt;$E190+$G190,$E190+$F190,$E190+$G190),$M190-IF($E190+$F190&lt;$E190+$G190,$E190+$F190,$E190+$G190),"")))))</f>
        <v/>
      </c>
      <c r="S190" s="275"/>
      <c r="T190" s="23" t="str">
        <f t="shared" si="10"/>
        <v/>
      </c>
      <c r="U190" s="24" t="str">
        <f t="shared" si="14"/>
        <v/>
      </c>
      <c r="V190" s="261"/>
      <c r="W190" s="276"/>
      <c r="X190" s="277"/>
      <c r="Y190" s="264" t="str">
        <f>IF(AND(IF($W190="",IF($E190+$F190&gt;$E190+$G190,$E190+$F190,$E190+$G190),"XXX")&lt;=IF($E190+$F190&gt;$E190+$G190,$E190+$F190,$E190+$G190),IF($W190="",IF($E190+$F190&gt;$E190+$G190,$E190+$F190,$E190+$G190),"XXX")&gt;=IF($E190+$F190&lt;$E190+$G190,$E190+$F190,$E190+$G190)),"",IF(OR($W190=Translation!$C$50,$W190=Translation!$D$50),"",IF(OR($W190=Translation!$C$51,$W190=Translation!$D$51),Translation!$K$5,IF($W190&gt;IF($E190+$F190&gt;$E190+$G190,$E190+$F190,$E190+$G190),$W190-IF($E190+$F190&gt;$E190+$G190,$E190+$F190,$E190+$G190),IF($W190&lt;IF($E190+$F190&lt;$E190+$G190,$E190+$F190,$E190+$G190),$W190-IF($E190+$F190&lt;$E190+$G190,$E190+$F190,$E190+$G190),"")))))</f>
        <v/>
      </c>
      <c r="Z190" s="265" t="str">
        <f>IF(AND(IF($X190="",IF($E190+$F190&gt;$E190+$G190,$E190+$F190,$E190+$G190),"XXX")&lt;=IF($E190+$F190&gt;$E190+$G190,$E190+$F190,$E190+$G190),IF($X190="",IF($E190+$F190&gt;$E190+$G190,$E190+$F190,$E190+$G190),"XXX")&gt;=IF($E190+$F190&lt;$E190+$G190,$E190+$F190,$E190+$G190)),"",IF(OR($X190=Translation!$C$50,$X190=Translation!$D$50),"",IF(OR($X190=Translation!$C$51,$X190=Translation!$D$51),Translation!$K$5,IF($X190&gt;IF($E190+$F190&gt;$E190+$G190,$E190+$F190,$E190+$G190),$X190-IF($E190+$F190&gt;$E190+$G190,$E190+$F190,$E190+$G190),IF($X190&lt;IF($E190+$F190&lt;$E190+$G190,$E190+$F190,$E190+$G190),$X190-IF($E190+$F190&lt;$E190+$G190,$E190+$F190,$E190+$G190),"")))))</f>
        <v/>
      </c>
      <c r="AA190" s="278" t="str">
        <f>IF(ISBLANK(Report!AI190),"",AI190)</f>
        <v/>
      </c>
      <c r="AB190" s="25" t="str">
        <f t="shared" si="12"/>
        <v/>
      </c>
      <c r="AC190" s="26" t="str">
        <f t="shared" si="13"/>
        <v/>
      </c>
      <c r="AE190" s="45"/>
      <c r="AF190" s="15">
        <v>189</v>
      </c>
      <c r="AG190" s="177" t="str">
        <f t="shared" si="11"/>
        <v/>
      </c>
      <c r="AH190" s="177"/>
      <c r="AI190" s="16"/>
      <c r="AJ190" s="189"/>
    </row>
    <row r="191" spans="1:36" ht="17.399999999999999" x14ac:dyDescent="0.3">
      <c r="A191" s="190"/>
      <c r="B191" s="196"/>
      <c r="C191" s="267"/>
      <c r="D191" s="268"/>
      <c r="E191" s="269"/>
      <c r="F191" s="269"/>
      <c r="G191" s="269"/>
      <c r="H191" s="270" t="str">
        <f>IF(AND(I191&lt;&gt;"",I191&lt;&gt;"None"),VLOOKUP(I191,Translation!$N$4:$O$111,2,FALSE),"")</f>
        <v/>
      </c>
      <c r="I191" s="270"/>
      <c r="J191" s="269"/>
      <c r="K191" s="269"/>
      <c r="L191" s="269"/>
      <c r="M191" s="271"/>
      <c r="N191" s="272"/>
      <c r="O191" s="273" t="str">
        <f>IF(AND(IF($J191="",IF($E191+$F191&gt;$E191+$G191,$E191+$F191,$E191+$G191),"XXX")&lt;=IF($E191+$F191&gt;$E191+$G191,$E191+$F191,$E191+$G191),IF($J191="",IF($E191+$F191&gt;$E191+$G191,$E191+$F191,$E191+$G191),"XXX")&gt;=IF($E191+$F191&lt;$E191+$G191,$E191+$F191,$E191+$G191)),"",IF(OR($J191=Translation!$C$50,$J191=Translation!$D$50),"",IF(OR($J191=Translation!$C$51,$J191=Translation!$D$51),Translation!$K$5,IF($J191&gt;IF($E191+$F191&gt;$E191+$G191,$E191+$F191,$E191+$G191),$J191-IF($E191+$F191&gt;$E191+$G191,$E191+$F191,$E191+$G191),IF($J191&lt;IF($E191+$F191&lt;$E191+$G191,$E191+$F191,$E191+$G191),$J191-IF($E191+$F191&lt;$E191+$G191,$E191+$F191,$E191+$G191),"")))))</f>
        <v/>
      </c>
      <c r="P191" s="274" t="str">
        <f>IF(AND(IF($K191="",IF($E191+$F191&gt;$E191+$G191,$E191+$F191,$E191+$G191),"XXX")&lt;=IF($E191+$F191&gt;$E191+$G191,$E191+$F191,$E191+$G191),IF($K191="",IF($E191+$F191&gt;$E191+$G191,$E191+$F191,$E191+$G191),"XXX")&gt;=IF($E191+$F191&lt;$E191+$G191,$E191+$F191,$E191+$G191)),"",IF(OR($K191=Translation!$C$50,$K191=Translation!$D$50),"",IF(OR($K191=Translation!$C$51,$K191=Translation!$D$51),Translation!$K$5,IF($K191&gt;IF($E191+$F191&gt;$E191+$G191,$E191+$F191,$E191+$G191),$K191-IF($E191+$F191&gt;$E191+$G191,$E191+$F191,$E191+$G191),IF($K191&lt;IF($E191+$F191&lt;$E191+$G191,$E191+$F191,$E191+$G191),$K191-IF($E191+$F191&lt;$E191+$G191,$E191+$F191,$E191+$G191),"")))))</f>
        <v/>
      </c>
      <c r="Q191" s="274" t="str">
        <f>IF(AND(IF($L191="",IF($E191+$F191&gt;$E191+$G191,$E191+$F191,$E191+$G191),"XXX")&lt;=IF($E191+$F191&gt;$E191+$G191,$E191+$F191,$E191+$G191),IF($L191="",IF($E191+$F191&gt;$E191+$G191,$E191+$F191,$E191+$G191),"XXX")&gt;=IF($E191+$F191&lt;$E191+$G191,$E191+$F191,$E191+$G191)),"",IF(OR($L191=Translation!$C$50,$L191=Translation!$D$50),"",IF(OR($L191=Translation!$C$51,$L191=Translation!$D$51),Translation!$K$5,IF($L191&gt;IF($E191+$F191&gt;$E191+$G191,$E191+$F191,$E191+$G191),$L191-IF($E191+$F191&gt;$E191+$G191,$E191+$F191,$E191+$G191),IF($L191&lt;IF($E191+$F191&lt;$E191+$G191,$E191+$F191,$E191+$G191),$L191-IF($E191+$F191&lt;$E191+$G191,$E191+$F191,$E191+$G191),"")))))</f>
        <v/>
      </c>
      <c r="R191" s="274" t="str">
        <f>IF(AND(IF($M191="",IF($E191+$F191&gt;$E191+$G191,$E191+$F191,$E191+$G191),"XXX")&lt;=IF($E191+$F191&gt;$E191+$G191,$E191+$F191,$E191+$G191),IF($M191="",IF($E191+$F191&gt;$E191+$G191,$E191+$F191,$E191+$G191),"XXX")&gt;=IF($E191+$F191&lt;$E191+$G191,$E191+$F191,$E191+$G191)),"",IF(OR($M191=Translation!$C$50,$M191=Translation!$D$50),"",IF(OR($M191=Translation!$C$51,$M191=Translation!$D$51),Translation!$K$5,IF($M191&gt;IF($E191+$F191&gt;$E191+$G191,$E191+$F191,$E191+$G191),$M191-IF($E191+$F191&gt;$E191+$G191,$E191+$F191,$E191+$G191),IF($M191&lt;IF($E191+$F191&lt;$E191+$G191,$E191+$F191,$E191+$G191),$M191-IF($E191+$F191&lt;$E191+$G191,$E191+$F191,$E191+$G191),"")))))</f>
        <v/>
      </c>
      <c r="S191" s="275"/>
      <c r="T191" s="23" t="str">
        <f t="shared" si="10"/>
        <v/>
      </c>
      <c r="U191" s="24" t="str">
        <f t="shared" si="14"/>
        <v/>
      </c>
      <c r="V191" s="261"/>
      <c r="W191" s="276"/>
      <c r="X191" s="277"/>
      <c r="Y191" s="264" t="str">
        <f>IF(AND(IF($W191="",IF($E191+$F191&gt;$E191+$G191,$E191+$F191,$E191+$G191),"XXX")&lt;=IF($E191+$F191&gt;$E191+$G191,$E191+$F191,$E191+$G191),IF($W191="",IF($E191+$F191&gt;$E191+$G191,$E191+$F191,$E191+$G191),"XXX")&gt;=IF($E191+$F191&lt;$E191+$G191,$E191+$F191,$E191+$G191)),"",IF(OR($W191=Translation!$C$50,$W191=Translation!$D$50),"",IF(OR($W191=Translation!$C$51,$W191=Translation!$D$51),Translation!$K$5,IF($W191&gt;IF($E191+$F191&gt;$E191+$G191,$E191+$F191,$E191+$G191),$W191-IF($E191+$F191&gt;$E191+$G191,$E191+$F191,$E191+$G191),IF($W191&lt;IF($E191+$F191&lt;$E191+$G191,$E191+$F191,$E191+$G191),$W191-IF($E191+$F191&lt;$E191+$G191,$E191+$F191,$E191+$G191),"")))))</f>
        <v/>
      </c>
      <c r="Z191" s="265" t="str">
        <f>IF(AND(IF($X191="",IF($E191+$F191&gt;$E191+$G191,$E191+$F191,$E191+$G191),"XXX")&lt;=IF($E191+$F191&gt;$E191+$G191,$E191+$F191,$E191+$G191),IF($X191="",IF($E191+$F191&gt;$E191+$G191,$E191+$F191,$E191+$G191),"XXX")&gt;=IF($E191+$F191&lt;$E191+$G191,$E191+$F191,$E191+$G191)),"",IF(OR($X191=Translation!$C$50,$X191=Translation!$D$50),"",IF(OR($X191=Translation!$C$51,$X191=Translation!$D$51),Translation!$K$5,IF($X191&gt;IF($E191+$F191&gt;$E191+$G191,$E191+$F191,$E191+$G191),$X191-IF($E191+$F191&gt;$E191+$G191,$E191+$F191,$E191+$G191),IF($X191&lt;IF($E191+$F191&lt;$E191+$G191,$E191+$F191,$E191+$G191),$X191-IF($E191+$F191&lt;$E191+$G191,$E191+$F191,$E191+$G191),"")))))</f>
        <v/>
      </c>
      <c r="AA191" s="278" t="str">
        <f>IF(ISBLANK(Report!AI191),"",AI191)</f>
        <v/>
      </c>
      <c r="AB191" s="25" t="str">
        <f t="shared" si="12"/>
        <v/>
      </c>
      <c r="AC191" s="26" t="str">
        <f t="shared" si="13"/>
        <v/>
      </c>
      <c r="AE191" s="45"/>
      <c r="AF191" s="177">
        <v>190</v>
      </c>
      <c r="AG191" s="177" t="str">
        <f t="shared" si="11"/>
        <v/>
      </c>
      <c r="AH191" s="177"/>
      <c r="AI191" s="16"/>
      <c r="AJ191" s="189"/>
    </row>
    <row r="192" spans="1:36" ht="17.399999999999999" x14ac:dyDescent="0.3">
      <c r="A192" s="190"/>
      <c r="B192" s="196"/>
      <c r="C192" s="267"/>
      <c r="D192" s="268"/>
      <c r="E192" s="269"/>
      <c r="F192" s="269"/>
      <c r="G192" s="269"/>
      <c r="H192" s="270" t="str">
        <f>IF(AND(I192&lt;&gt;"",I192&lt;&gt;"None"),VLOOKUP(I192,Translation!$N$4:$O$111,2,FALSE),"")</f>
        <v/>
      </c>
      <c r="I192" s="270"/>
      <c r="J192" s="269"/>
      <c r="K192" s="269"/>
      <c r="L192" s="269"/>
      <c r="M192" s="271"/>
      <c r="N192" s="272"/>
      <c r="O192" s="273" t="str">
        <f>IF(AND(IF($J192="",IF($E192+$F192&gt;$E192+$G192,$E192+$F192,$E192+$G192),"XXX")&lt;=IF($E192+$F192&gt;$E192+$G192,$E192+$F192,$E192+$G192),IF($J192="",IF($E192+$F192&gt;$E192+$G192,$E192+$F192,$E192+$G192),"XXX")&gt;=IF($E192+$F192&lt;$E192+$G192,$E192+$F192,$E192+$G192)),"",IF(OR($J192=Translation!$C$50,$J192=Translation!$D$50),"",IF(OR($J192=Translation!$C$51,$J192=Translation!$D$51),Translation!$K$5,IF($J192&gt;IF($E192+$F192&gt;$E192+$G192,$E192+$F192,$E192+$G192),$J192-IF($E192+$F192&gt;$E192+$G192,$E192+$F192,$E192+$G192),IF($J192&lt;IF($E192+$F192&lt;$E192+$G192,$E192+$F192,$E192+$G192),$J192-IF($E192+$F192&lt;$E192+$G192,$E192+$F192,$E192+$G192),"")))))</f>
        <v/>
      </c>
      <c r="P192" s="274" t="str">
        <f>IF(AND(IF($K192="",IF($E192+$F192&gt;$E192+$G192,$E192+$F192,$E192+$G192),"XXX")&lt;=IF($E192+$F192&gt;$E192+$G192,$E192+$F192,$E192+$G192),IF($K192="",IF($E192+$F192&gt;$E192+$G192,$E192+$F192,$E192+$G192),"XXX")&gt;=IF($E192+$F192&lt;$E192+$G192,$E192+$F192,$E192+$G192)),"",IF(OR($K192=Translation!$C$50,$K192=Translation!$D$50),"",IF(OR($K192=Translation!$C$51,$K192=Translation!$D$51),Translation!$K$5,IF($K192&gt;IF($E192+$F192&gt;$E192+$G192,$E192+$F192,$E192+$G192),$K192-IF($E192+$F192&gt;$E192+$G192,$E192+$F192,$E192+$G192),IF($K192&lt;IF($E192+$F192&lt;$E192+$G192,$E192+$F192,$E192+$G192),$K192-IF($E192+$F192&lt;$E192+$G192,$E192+$F192,$E192+$G192),"")))))</f>
        <v/>
      </c>
      <c r="Q192" s="274" t="str">
        <f>IF(AND(IF($L192="",IF($E192+$F192&gt;$E192+$G192,$E192+$F192,$E192+$G192),"XXX")&lt;=IF($E192+$F192&gt;$E192+$G192,$E192+$F192,$E192+$G192),IF($L192="",IF($E192+$F192&gt;$E192+$G192,$E192+$F192,$E192+$G192),"XXX")&gt;=IF($E192+$F192&lt;$E192+$G192,$E192+$F192,$E192+$G192)),"",IF(OR($L192=Translation!$C$50,$L192=Translation!$D$50),"",IF(OR($L192=Translation!$C$51,$L192=Translation!$D$51),Translation!$K$5,IF($L192&gt;IF($E192+$F192&gt;$E192+$G192,$E192+$F192,$E192+$G192),$L192-IF($E192+$F192&gt;$E192+$G192,$E192+$F192,$E192+$G192),IF($L192&lt;IF($E192+$F192&lt;$E192+$G192,$E192+$F192,$E192+$G192),$L192-IF($E192+$F192&lt;$E192+$G192,$E192+$F192,$E192+$G192),"")))))</f>
        <v/>
      </c>
      <c r="R192" s="274" t="str">
        <f>IF(AND(IF($M192="",IF($E192+$F192&gt;$E192+$G192,$E192+$F192,$E192+$G192),"XXX")&lt;=IF($E192+$F192&gt;$E192+$G192,$E192+$F192,$E192+$G192),IF($M192="",IF($E192+$F192&gt;$E192+$G192,$E192+$F192,$E192+$G192),"XXX")&gt;=IF($E192+$F192&lt;$E192+$G192,$E192+$F192,$E192+$G192)),"",IF(OR($M192=Translation!$C$50,$M192=Translation!$D$50),"",IF(OR($M192=Translation!$C$51,$M192=Translation!$D$51),Translation!$K$5,IF($M192&gt;IF($E192+$F192&gt;$E192+$G192,$E192+$F192,$E192+$G192),$M192-IF($E192+$F192&gt;$E192+$G192,$E192+$F192,$E192+$G192),IF($M192&lt;IF($E192+$F192&lt;$E192+$G192,$E192+$F192,$E192+$G192),$M192-IF($E192+$F192&lt;$E192+$G192,$E192+$F192,$E192+$G192),"")))))</f>
        <v/>
      </c>
      <c r="S192" s="275"/>
      <c r="T192" s="23" t="str">
        <f t="shared" si="10"/>
        <v/>
      </c>
      <c r="U192" s="24" t="str">
        <f t="shared" si="14"/>
        <v/>
      </c>
      <c r="V192" s="261"/>
      <c r="W192" s="276"/>
      <c r="X192" s="277"/>
      <c r="Y192" s="264" t="str">
        <f>IF(AND(IF($W192="",IF($E192+$F192&gt;$E192+$G192,$E192+$F192,$E192+$G192),"XXX")&lt;=IF($E192+$F192&gt;$E192+$G192,$E192+$F192,$E192+$G192),IF($W192="",IF($E192+$F192&gt;$E192+$G192,$E192+$F192,$E192+$G192),"XXX")&gt;=IF($E192+$F192&lt;$E192+$G192,$E192+$F192,$E192+$G192)),"",IF(OR($W192=Translation!$C$50,$W192=Translation!$D$50),"",IF(OR($W192=Translation!$C$51,$W192=Translation!$D$51),Translation!$K$5,IF($W192&gt;IF($E192+$F192&gt;$E192+$G192,$E192+$F192,$E192+$G192),$W192-IF($E192+$F192&gt;$E192+$G192,$E192+$F192,$E192+$G192),IF($W192&lt;IF($E192+$F192&lt;$E192+$G192,$E192+$F192,$E192+$G192),$W192-IF($E192+$F192&lt;$E192+$G192,$E192+$F192,$E192+$G192),"")))))</f>
        <v/>
      </c>
      <c r="Z192" s="265" t="str">
        <f>IF(AND(IF($X192="",IF($E192+$F192&gt;$E192+$G192,$E192+$F192,$E192+$G192),"XXX")&lt;=IF($E192+$F192&gt;$E192+$G192,$E192+$F192,$E192+$G192),IF($X192="",IF($E192+$F192&gt;$E192+$G192,$E192+$F192,$E192+$G192),"XXX")&gt;=IF($E192+$F192&lt;$E192+$G192,$E192+$F192,$E192+$G192)),"",IF(OR($X192=Translation!$C$50,$X192=Translation!$D$50),"",IF(OR($X192=Translation!$C$51,$X192=Translation!$D$51),Translation!$K$5,IF($X192&gt;IF($E192+$F192&gt;$E192+$G192,$E192+$F192,$E192+$G192),$X192-IF($E192+$F192&gt;$E192+$G192,$E192+$F192,$E192+$G192),IF($X192&lt;IF($E192+$F192&lt;$E192+$G192,$E192+$F192,$E192+$G192),$X192-IF($E192+$F192&lt;$E192+$G192,$E192+$F192,$E192+$G192),"")))))</f>
        <v/>
      </c>
      <c r="AA192" s="278" t="str">
        <f>IF(ISBLANK(Report!AI192),"",AI192)</f>
        <v/>
      </c>
      <c r="AB192" s="25" t="str">
        <f t="shared" si="12"/>
        <v/>
      </c>
      <c r="AC192" s="26" t="str">
        <f t="shared" si="13"/>
        <v/>
      </c>
      <c r="AE192" s="45"/>
      <c r="AF192" s="15">
        <v>191</v>
      </c>
      <c r="AG192" s="177" t="str">
        <f t="shared" si="11"/>
        <v/>
      </c>
      <c r="AH192" s="177"/>
      <c r="AI192" s="16"/>
      <c r="AJ192" s="189"/>
    </row>
    <row r="193" spans="1:36" ht="17.399999999999999" x14ac:dyDescent="0.3">
      <c r="A193" s="190"/>
      <c r="B193" s="196"/>
      <c r="C193" s="267"/>
      <c r="D193" s="268"/>
      <c r="E193" s="269"/>
      <c r="F193" s="269"/>
      <c r="G193" s="269"/>
      <c r="H193" s="270" t="str">
        <f>IF(AND(I193&lt;&gt;"",I193&lt;&gt;"None"),VLOOKUP(I193,Translation!$N$4:$O$111,2,FALSE),"")</f>
        <v/>
      </c>
      <c r="I193" s="270"/>
      <c r="J193" s="269"/>
      <c r="K193" s="269"/>
      <c r="L193" s="269"/>
      <c r="M193" s="271"/>
      <c r="N193" s="272"/>
      <c r="O193" s="273" t="str">
        <f>IF(AND(IF($J193="",IF($E193+$F193&gt;$E193+$G193,$E193+$F193,$E193+$G193),"XXX")&lt;=IF($E193+$F193&gt;$E193+$G193,$E193+$F193,$E193+$G193),IF($J193="",IF($E193+$F193&gt;$E193+$G193,$E193+$F193,$E193+$G193),"XXX")&gt;=IF($E193+$F193&lt;$E193+$G193,$E193+$F193,$E193+$G193)),"",IF(OR($J193=Translation!$C$50,$J193=Translation!$D$50),"",IF(OR($J193=Translation!$C$51,$J193=Translation!$D$51),Translation!$K$5,IF($J193&gt;IF($E193+$F193&gt;$E193+$G193,$E193+$F193,$E193+$G193),$J193-IF($E193+$F193&gt;$E193+$G193,$E193+$F193,$E193+$G193),IF($J193&lt;IF($E193+$F193&lt;$E193+$G193,$E193+$F193,$E193+$G193),$J193-IF($E193+$F193&lt;$E193+$G193,$E193+$F193,$E193+$G193),"")))))</f>
        <v/>
      </c>
      <c r="P193" s="274" t="str">
        <f>IF(AND(IF($K193="",IF($E193+$F193&gt;$E193+$G193,$E193+$F193,$E193+$G193),"XXX")&lt;=IF($E193+$F193&gt;$E193+$G193,$E193+$F193,$E193+$G193),IF($K193="",IF($E193+$F193&gt;$E193+$G193,$E193+$F193,$E193+$G193),"XXX")&gt;=IF($E193+$F193&lt;$E193+$G193,$E193+$F193,$E193+$G193)),"",IF(OR($K193=Translation!$C$50,$K193=Translation!$D$50),"",IF(OR($K193=Translation!$C$51,$K193=Translation!$D$51),Translation!$K$5,IF($K193&gt;IF($E193+$F193&gt;$E193+$G193,$E193+$F193,$E193+$G193),$K193-IF($E193+$F193&gt;$E193+$G193,$E193+$F193,$E193+$G193),IF($K193&lt;IF($E193+$F193&lt;$E193+$G193,$E193+$F193,$E193+$G193),$K193-IF($E193+$F193&lt;$E193+$G193,$E193+$F193,$E193+$G193),"")))))</f>
        <v/>
      </c>
      <c r="Q193" s="274" t="str">
        <f>IF(AND(IF($L193="",IF($E193+$F193&gt;$E193+$G193,$E193+$F193,$E193+$G193),"XXX")&lt;=IF($E193+$F193&gt;$E193+$G193,$E193+$F193,$E193+$G193),IF($L193="",IF($E193+$F193&gt;$E193+$G193,$E193+$F193,$E193+$G193),"XXX")&gt;=IF($E193+$F193&lt;$E193+$G193,$E193+$F193,$E193+$G193)),"",IF(OR($L193=Translation!$C$50,$L193=Translation!$D$50),"",IF(OR($L193=Translation!$C$51,$L193=Translation!$D$51),Translation!$K$5,IF($L193&gt;IF($E193+$F193&gt;$E193+$G193,$E193+$F193,$E193+$G193),$L193-IF($E193+$F193&gt;$E193+$G193,$E193+$F193,$E193+$G193),IF($L193&lt;IF($E193+$F193&lt;$E193+$G193,$E193+$F193,$E193+$G193),$L193-IF($E193+$F193&lt;$E193+$G193,$E193+$F193,$E193+$G193),"")))))</f>
        <v/>
      </c>
      <c r="R193" s="274" t="str">
        <f>IF(AND(IF($M193="",IF($E193+$F193&gt;$E193+$G193,$E193+$F193,$E193+$G193),"XXX")&lt;=IF($E193+$F193&gt;$E193+$G193,$E193+$F193,$E193+$G193),IF($M193="",IF($E193+$F193&gt;$E193+$G193,$E193+$F193,$E193+$G193),"XXX")&gt;=IF($E193+$F193&lt;$E193+$G193,$E193+$F193,$E193+$G193)),"",IF(OR($M193=Translation!$C$50,$M193=Translation!$D$50),"",IF(OR($M193=Translation!$C$51,$M193=Translation!$D$51),Translation!$K$5,IF($M193&gt;IF($E193+$F193&gt;$E193+$G193,$E193+$F193,$E193+$G193),$M193-IF($E193+$F193&gt;$E193+$G193,$E193+$F193,$E193+$G193),IF($M193&lt;IF($E193+$F193&lt;$E193+$G193,$E193+$F193,$E193+$G193),$M193-IF($E193+$F193&lt;$E193+$G193,$E193+$F193,$E193+$G193),"")))))</f>
        <v/>
      </c>
      <c r="S193" s="275"/>
      <c r="T193" s="23" t="str">
        <f t="shared" si="10"/>
        <v/>
      </c>
      <c r="U193" s="24" t="str">
        <f t="shared" si="14"/>
        <v/>
      </c>
      <c r="V193" s="261"/>
      <c r="W193" s="276"/>
      <c r="X193" s="277"/>
      <c r="Y193" s="264" t="str">
        <f>IF(AND(IF($W193="",IF($E193+$F193&gt;$E193+$G193,$E193+$F193,$E193+$G193),"XXX")&lt;=IF($E193+$F193&gt;$E193+$G193,$E193+$F193,$E193+$G193),IF($W193="",IF($E193+$F193&gt;$E193+$G193,$E193+$F193,$E193+$G193),"XXX")&gt;=IF($E193+$F193&lt;$E193+$G193,$E193+$F193,$E193+$G193)),"",IF(OR($W193=Translation!$C$50,$W193=Translation!$D$50),"",IF(OR($W193=Translation!$C$51,$W193=Translation!$D$51),Translation!$K$5,IF($W193&gt;IF($E193+$F193&gt;$E193+$G193,$E193+$F193,$E193+$G193),$W193-IF($E193+$F193&gt;$E193+$G193,$E193+$F193,$E193+$G193),IF($W193&lt;IF($E193+$F193&lt;$E193+$G193,$E193+$F193,$E193+$G193),$W193-IF($E193+$F193&lt;$E193+$G193,$E193+$F193,$E193+$G193),"")))))</f>
        <v/>
      </c>
      <c r="Z193" s="265" t="str">
        <f>IF(AND(IF($X193="",IF($E193+$F193&gt;$E193+$G193,$E193+$F193,$E193+$G193),"XXX")&lt;=IF($E193+$F193&gt;$E193+$G193,$E193+$F193,$E193+$G193),IF($X193="",IF($E193+$F193&gt;$E193+$G193,$E193+$F193,$E193+$G193),"XXX")&gt;=IF($E193+$F193&lt;$E193+$G193,$E193+$F193,$E193+$G193)),"",IF(OR($X193=Translation!$C$50,$X193=Translation!$D$50),"",IF(OR($X193=Translation!$C$51,$X193=Translation!$D$51),Translation!$K$5,IF($X193&gt;IF($E193+$F193&gt;$E193+$G193,$E193+$F193,$E193+$G193),$X193-IF($E193+$F193&gt;$E193+$G193,$E193+$F193,$E193+$G193),IF($X193&lt;IF($E193+$F193&lt;$E193+$G193,$E193+$F193,$E193+$G193),$X193-IF($E193+$F193&lt;$E193+$G193,$E193+$F193,$E193+$G193),"")))))</f>
        <v/>
      </c>
      <c r="AA193" s="278" t="str">
        <f>IF(ISBLANK(Report!AI193),"",AI193)</f>
        <v/>
      </c>
      <c r="AB193" s="25" t="str">
        <f t="shared" si="12"/>
        <v/>
      </c>
      <c r="AC193" s="26" t="str">
        <f t="shared" si="13"/>
        <v/>
      </c>
      <c r="AE193" s="45"/>
      <c r="AF193" s="177">
        <v>192</v>
      </c>
      <c r="AG193" s="177" t="str">
        <f t="shared" si="11"/>
        <v/>
      </c>
      <c r="AH193" s="177"/>
      <c r="AI193" s="16"/>
      <c r="AJ193" s="189"/>
    </row>
    <row r="194" spans="1:36" ht="17.399999999999999" x14ac:dyDescent="0.3">
      <c r="A194" s="190"/>
      <c r="B194" s="196"/>
      <c r="C194" s="267"/>
      <c r="D194" s="268"/>
      <c r="E194" s="269"/>
      <c r="F194" s="269"/>
      <c r="G194" s="269"/>
      <c r="H194" s="270" t="str">
        <f>IF(AND(I194&lt;&gt;"",I194&lt;&gt;"None"),VLOOKUP(I194,Translation!$N$4:$O$111,2,FALSE),"")</f>
        <v/>
      </c>
      <c r="I194" s="270"/>
      <c r="J194" s="269"/>
      <c r="K194" s="269"/>
      <c r="L194" s="269"/>
      <c r="M194" s="271"/>
      <c r="N194" s="272"/>
      <c r="O194" s="273" t="str">
        <f>IF(AND(IF($J194="",IF($E194+$F194&gt;$E194+$G194,$E194+$F194,$E194+$G194),"XXX")&lt;=IF($E194+$F194&gt;$E194+$G194,$E194+$F194,$E194+$G194),IF($J194="",IF($E194+$F194&gt;$E194+$G194,$E194+$F194,$E194+$G194),"XXX")&gt;=IF($E194+$F194&lt;$E194+$G194,$E194+$F194,$E194+$G194)),"",IF(OR($J194=Translation!$C$50,$J194=Translation!$D$50),"",IF(OR($J194=Translation!$C$51,$J194=Translation!$D$51),Translation!$K$5,IF($J194&gt;IF($E194+$F194&gt;$E194+$G194,$E194+$F194,$E194+$G194),$J194-IF($E194+$F194&gt;$E194+$G194,$E194+$F194,$E194+$G194),IF($J194&lt;IF($E194+$F194&lt;$E194+$G194,$E194+$F194,$E194+$G194),$J194-IF($E194+$F194&lt;$E194+$G194,$E194+$F194,$E194+$G194),"")))))</f>
        <v/>
      </c>
      <c r="P194" s="274" t="str">
        <f>IF(AND(IF($K194="",IF($E194+$F194&gt;$E194+$G194,$E194+$F194,$E194+$G194),"XXX")&lt;=IF($E194+$F194&gt;$E194+$G194,$E194+$F194,$E194+$G194),IF($K194="",IF($E194+$F194&gt;$E194+$G194,$E194+$F194,$E194+$G194),"XXX")&gt;=IF($E194+$F194&lt;$E194+$G194,$E194+$F194,$E194+$G194)),"",IF(OR($K194=Translation!$C$50,$K194=Translation!$D$50),"",IF(OR($K194=Translation!$C$51,$K194=Translation!$D$51),Translation!$K$5,IF($K194&gt;IF($E194+$F194&gt;$E194+$G194,$E194+$F194,$E194+$G194),$K194-IF($E194+$F194&gt;$E194+$G194,$E194+$F194,$E194+$G194),IF($K194&lt;IF($E194+$F194&lt;$E194+$G194,$E194+$F194,$E194+$G194),$K194-IF($E194+$F194&lt;$E194+$G194,$E194+$F194,$E194+$G194),"")))))</f>
        <v/>
      </c>
      <c r="Q194" s="274" t="str">
        <f>IF(AND(IF($L194="",IF($E194+$F194&gt;$E194+$G194,$E194+$F194,$E194+$G194),"XXX")&lt;=IF($E194+$F194&gt;$E194+$G194,$E194+$F194,$E194+$G194),IF($L194="",IF($E194+$F194&gt;$E194+$G194,$E194+$F194,$E194+$G194),"XXX")&gt;=IF($E194+$F194&lt;$E194+$G194,$E194+$F194,$E194+$G194)),"",IF(OR($L194=Translation!$C$50,$L194=Translation!$D$50),"",IF(OR($L194=Translation!$C$51,$L194=Translation!$D$51),Translation!$K$5,IF($L194&gt;IF($E194+$F194&gt;$E194+$G194,$E194+$F194,$E194+$G194),$L194-IF($E194+$F194&gt;$E194+$G194,$E194+$F194,$E194+$G194),IF($L194&lt;IF($E194+$F194&lt;$E194+$G194,$E194+$F194,$E194+$G194),$L194-IF($E194+$F194&lt;$E194+$G194,$E194+$F194,$E194+$G194),"")))))</f>
        <v/>
      </c>
      <c r="R194" s="274" t="str">
        <f>IF(AND(IF($M194="",IF($E194+$F194&gt;$E194+$G194,$E194+$F194,$E194+$G194),"XXX")&lt;=IF($E194+$F194&gt;$E194+$G194,$E194+$F194,$E194+$G194),IF($M194="",IF($E194+$F194&gt;$E194+$G194,$E194+$F194,$E194+$G194),"XXX")&gt;=IF($E194+$F194&lt;$E194+$G194,$E194+$F194,$E194+$G194)),"",IF(OR($M194=Translation!$C$50,$M194=Translation!$D$50),"",IF(OR($M194=Translation!$C$51,$M194=Translation!$D$51),Translation!$K$5,IF($M194&gt;IF($E194+$F194&gt;$E194+$G194,$E194+$F194,$E194+$G194),$M194-IF($E194+$F194&gt;$E194+$G194,$E194+$F194,$E194+$G194),IF($M194&lt;IF($E194+$F194&lt;$E194+$G194,$E194+$F194,$E194+$G194),$M194-IF($E194+$F194&lt;$E194+$G194,$E194+$F194,$E194+$G194),"")))))</f>
        <v/>
      </c>
      <c r="S194" s="275"/>
      <c r="T194" s="23" t="str">
        <f t="shared" si="10"/>
        <v/>
      </c>
      <c r="U194" s="24" t="str">
        <f t="shared" si="14"/>
        <v/>
      </c>
      <c r="V194" s="261"/>
      <c r="W194" s="276"/>
      <c r="X194" s="277"/>
      <c r="Y194" s="264" t="str">
        <f>IF(AND(IF($W194="",IF($E194+$F194&gt;$E194+$G194,$E194+$F194,$E194+$G194),"XXX")&lt;=IF($E194+$F194&gt;$E194+$G194,$E194+$F194,$E194+$G194),IF($W194="",IF($E194+$F194&gt;$E194+$G194,$E194+$F194,$E194+$G194),"XXX")&gt;=IF($E194+$F194&lt;$E194+$G194,$E194+$F194,$E194+$G194)),"",IF(OR($W194=Translation!$C$50,$W194=Translation!$D$50),"",IF(OR($W194=Translation!$C$51,$W194=Translation!$D$51),Translation!$K$5,IF($W194&gt;IF($E194+$F194&gt;$E194+$G194,$E194+$F194,$E194+$G194),$W194-IF($E194+$F194&gt;$E194+$G194,$E194+$F194,$E194+$G194),IF($W194&lt;IF($E194+$F194&lt;$E194+$G194,$E194+$F194,$E194+$G194),$W194-IF($E194+$F194&lt;$E194+$G194,$E194+$F194,$E194+$G194),"")))))</f>
        <v/>
      </c>
      <c r="Z194" s="265" t="str">
        <f>IF(AND(IF($X194="",IF($E194+$F194&gt;$E194+$G194,$E194+$F194,$E194+$G194),"XXX")&lt;=IF($E194+$F194&gt;$E194+$G194,$E194+$F194,$E194+$G194),IF($X194="",IF($E194+$F194&gt;$E194+$G194,$E194+$F194,$E194+$G194),"XXX")&gt;=IF($E194+$F194&lt;$E194+$G194,$E194+$F194,$E194+$G194)),"",IF(OR($X194=Translation!$C$50,$X194=Translation!$D$50),"",IF(OR($X194=Translation!$C$51,$X194=Translation!$D$51),Translation!$K$5,IF($X194&gt;IF($E194+$F194&gt;$E194+$G194,$E194+$F194,$E194+$G194),$X194-IF($E194+$F194&gt;$E194+$G194,$E194+$F194,$E194+$G194),IF($X194&lt;IF($E194+$F194&lt;$E194+$G194,$E194+$F194,$E194+$G194),$X194-IF($E194+$F194&lt;$E194+$G194,$E194+$F194,$E194+$G194),"")))))</f>
        <v/>
      </c>
      <c r="AA194" s="278" t="str">
        <f>IF(ISBLANK(Report!AI194),"",AI194)</f>
        <v/>
      </c>
      <c r="AB194" s="25" t="str">
        <f t="shared" si="12"/>
        <v/>
      </c>
      <c r="AC194" s="26" t="str">
        <f t="shared" si="13"/>
        <v/>
      </c>
      <c r="AE194" s="45"/>
      <c r="AF194" s="15">
        <v>193</v>
      </c>
      <c r="AG194" s="177" t="str">
        <f t="shared" si="11"/>
        <v/>
      </c>
      <c r="AH194" s="177"/>
      <c r="AI194" s="16"/>
      <c r="AJ194" s="189"/>
    </row>
    <row r="195" spans="1:36" ht="17.399999999999999" x14ac:dyDescent="0.3">
      <c r="A195" s="190"/>
      <c r="B195" s="196"/>
      <c r="C195" s="267"/>
      <c r="D195" s="268"/>
      <c r="E195" s="269"/>
      <c r="F195" s="269"/>
      <c r="G195" s="269"/>
      <c r="H195" s="270" t="str">
        <f>IF(AND(I195&lt;&gt;"",I195&lt;&gt;"None"),VLOOKUP(I195,Translation!$N$4:$O$111,2,FALSE),"")</f>
        <v/>
      </c>
      <c r="I195" s="270"/>
      <c r="J195" s="269"/>
      <c r="K195" s="269"/>
      <c r="L195" s="269"/>
      <c r="M195" s="271"/>
      <c r="N195" s="272"/>
      <c r="O195" s="273" t="str">
        <f>IF(AND(IF($J195="",IF($E195+$F195&gt;$E195+$G195,$E195+$F195,$E195+$G195),"XXX")&lt;=IF($E195+$F195&gt;$E195+$G195,$E195+$F195,$E195+$G195),IF($J195="",IF($E195+$F195&gt;$E195+$G195,$E195+$F195,$E195+$G195),"XXX")&gt;=IF($E195+$F195&lt;$E195+$G195,$E195+$F195,$E195+$G195)),"",IF(OR($J195=Translation!$C$50,$J195=Translation!$D$50),"",IF(OR($J195=Translation!$C$51,$J195=Translation!$D$51),Translation!$K$5,IF($J195&gt;IF($E195+$F195&gt;$E195+$G195,$E195+$F195,$E195+$G195),$J195-IF($E195+$F195&gt;$E195+$G195,$E195+$F195,$E195+$G195),IF($J195&lt;IF($E195+$F195&lt;$E195+$G195,$E195+$F195,$E195+$G195),$J195-IF($E195+$F195&lt;$E195+$G195,$E195+$F195,$E195+$G195),"")))))</f>
        <v/>
      </c>
      <c r="P195" s="274" t="str">
        <f>IF(AND(IF($K195="",IF($E195+$F195&gt;$E195+$G195,$E195+$F195,$E195+$G195),"XXX")&lt;=IF($E195+$F195&gt;$E195+$G195,$E195+$F195,$E195+$G195),IF($K195="",IF($E195+$F195&gt;$E195+$G195,$E195+$F195,$E195+$G195),"XXX")&gt;=IF($E195+$F195&lt;$E195+$G195,$E195+$F195,$E195+$G195)),"",IF(OR($K195=Translation!$C$50,$K195=Translation!$D$50),"",IF(OR($K195=Translation!$C$51,$K195=Translation!$D$51),Translation!$K$5,IF($K195&gt;IF($E195+$F195&gt;$E195+$G195,$E195+$F195,$E195+$G195),$K195-IF($E195+$F195&gt;$E195+$G195,$E195+$F195,$E195+$G195),IF($K195&lt;IF($E195+$F195&lt;$E195+$G195,$E195+$F195,$E195+$G195),$K195-IF($E195+$F195&lt;$E195+$G195,$E195+$F195,$E195+$G195),"")))))</f>
        <v/>
      </c>
      <c r="Q195" s="274" t="str">
        <f>IF(AND(IF($L195="",IF($E195+$F195&gt;$E195+$G195,$E195+$F195,$E195+$G195),"XXX")&lt;=IF($E195+$F195&gt;$E195+$G195,$E195+$F195,$E195+$G195),IF($L195="",IF($E195+$F195&gt;$E195+$G195,$E195+$F195,$E195+$G195),"XXX")&gt;=IF($E195+$F195&lt;$E195+$G195,$E195+$F195,$E195+$G195)),"",IF(OR($L195=Translation!$C$50,$L195=Translation!$D$50),"",IF(OR($L195=Translation!$C$51,$L195=Translation!$D$51),Translation!$K$5,IF($L195&gt;IF($E195+$F195&gt;$E195+$G195,$E195+$F195,$E195+$G195),$L195-IF($E195+$F195&gt;$E195+$G195,$E195+$F195,$E195+$G195),IF($L195&lt;IF($E195+$F195&lt;$E195+$G195,$E195+$F195,$E195+$G195),$L195-IF($E195+$F195&lt;$E195+$G195,$E195+$F195,$E195+$G195),"")))))</f>
        <v/>
      </c>
      <c r="R195" s="274" t="str">
        <f>IF(AND(IF($M195="",IF($E195+$F195&gt;$E195+$G195,$E195+$F195,$E195+$G195),"XXX")&lt;=IF($E195+$F195&gt;$E195+$G195,$E195+$F195,$E195+$G195),IF($M195="",IF($E195+$F195&gt;$E195+$G195,$E195+$F195,$E195+$G195),"XXX")&gt;=IF($E195+$F195&lt;$E195+$G195,$E195+$F195,$E195+$G195)),"",IF(OR($M195=Translation!$C$50,$M195=Translation!$D$50),"",IF(OR($M195=Translation!$C$51,$M195=Translation!$D$51),Translation!$K$5,IF($M195&gt;IF($E195+$F195&gt;$E195+$G195,$E195+$F195,$E195+$G195),$M195-IF($E195+$F195&gt;$E195+$G195,$E195+$F195,$E195+$G195),IF($M195&lt;IF($E195+$F195&lt;$E195+$G195,$E195+$F195,$E195+$G195),$M195-IF($E195+$F195&lt;$E195+$G195,$E195+$F195,$E195+$G195),"")))))</f>
        <v/>
      </c>
      <c r="S195" s="275"/>
      <c r="T195" s="23" t="str">
        <f t="shared" si="10"/>
        <v/>
      </c>
      <c r="U195" s="24" t="str">
        <f t="shared" si="14"/>
        <v/>
      </c>
      <c r="V195" s="261"/>
      <c r="W195" s="276"/>
      <c r="X195" s="277"/>
      <c r="Y195" s="264" t="str">
        <f>IF(AND(IF($W195="",IF($E195+$F195&gt;$E195+$G195,$E195+$F195,$E195+$G195),"XXX")&lt;=IF($E195+$F195&gt;$E195+$G195,$E195+$F195,$E195+$G195),IF($W195="",IF($E195+$F195&gt;$E195+$G195,$E195+$F195,$E195+$G195),"XXX")&gt;=IF($E195+$F195&lt;$E195+$G195,$E195+$F195,$E195+$G195)),"",IF(OR($W195=Translation!$C$50,$W195=Translation!$D$50),"",IF(OR($W195=Translation!$C$51,$W195=Translation!$D$51),Translation!$K$5,IF($W195&gt;IF($E195+$F195&gt;$E195+$G195,$E195+$F195,$E195+$G195),$W195-IF($E195+$F195&gt;$E195+$G195,$E195+$F195,$E195+$G195),IF($W195&lt;IF($E195+$F195&lt;$E195+$G195,$E195+$F195,$E195+$G195),$W195-IF($E195+$F195&lt;$E195+$G195,$E195+$F195,$E195+$G195),"")))))</f>
        <v/>
      </c>
      <c r="Z195" s="265" t="str">
        <f>IF(AND(IF($X195="",IF($E195+$F195&gt;$E195+$G195,$E195+$F195,$E195+$G195),"XXX")&lt;=IF($E195+$F195&gt;$E195+$G195,$E195+$F195,$E195+$G195),IF($X195="",IF($E195+$F195&gt;$E195+$G195,$E195+$F195,$E195+$G195),"XXX")&gt;=IF($E195+$F195&lt;$E195+$G195,$E195+$F195,$E195+$G195)),"",IF(OR($X195=Translation!$C$50,$X195=Translation!$D$50),"",IF(OR($X195=Translation!$C$51,$X195=Translation!$D$51),Translation!$K$5,IF($X195&gt;IF($E195+$F195&gt;$E195+$G195,$E195+$F195,$E195+$G195),$X195-IF($E195+$F195&gt;$E195+$G195,$E195+$F195,$E195+$G195),IF($X195&lt;IF($E195+$F195&lt;$E195+$G195,$E195+$F195,$E195+$G195),$X195-IF($E195+$F195&lt;$E195+$G195,$E195+$F195,$E195+$G195),"")))))</f>
        <v/>
      </c>
      <c r="AA195" s="278" t="str">
        <f>IF(ISBLANK(Report!AI195),"",AI195)</f>
        <v/>
      </c>
      <c r="AB195" s="25" t="str">
        <f t="shared" si="12"/>
        <v/>
      </c>
      <c r="AC195" s="26" t="str">
        <f t="shared" si="13"/>
        <v/>
      </c>
      <c r="AE195" s="45"/>
      <c r="AF195" s="177">
        <v>194</v>
      </c>
      <c r="AG195" s="177" t="str">
        <f t="shared" si="11"/>
        <v/>
      </c>
      <c r="AH195" s="177"/>
      <c r="AI195" s="16"/>
      <c r="AJ195" s="189"/>
    </row>
    <row r="196" spans="1:36" ht="17.399999999999999" x14ac:dyDescent="0.3">
      <c r="A196" s="190"/>
      <c r="B196" s="196"/>
      <c r="C196" s="267"/>
      <c r="D196" s="268"/>
      <c r="E196" s="269"/>
      <c r="F196" s="269"/>
      <c r="G196" s="269"/>
      <c r="H196" s="270" t="str">
        <f>IF(AND(I196&lt;&gt;"",I196&lt;&gt;"None"),VLOOKUP(I196,Translation!$N$4:$O$111,2,FALSE),"")</f>
        <v/>
      </c>
      <c r="I196" s="270"/>
      <c r="J196" s="269"/>
      <c r="K196" s="269"/>
      <c r="L196" s="269"/>
      <c r="M196" s="271"/>
      <c r="N196" s="272"/>
      <c r="O196" s="273" t="str">
        <f>IF(AND(IF($J196="",IF($E196+$F196&gt;$E196+$G196,$E196+$F196,$E196+$G196),"XXX")&lt;=IF($E196+$F196&gt;$E196+$G196,$E196+$F196,$E196+$G196),IF($J196="",IF($E196+$F196&gt;$E196+$G196,$E196+$F196,$E196+$G196),"XXX")&gt;=IF($E196+$F196&lt;$E196+$G196,$E196+$F196,$E196+$G196)),"",IF(OR($J196=Translation!$C$50,$J196=Translation!$D$50),"",IF(OR($J196=Translation!$C$51,$J196=Translation!$D$51),Translation!$K$5,IF($J196&gt;IF($E196+$F196&gt;$E196+$G196,$E196+$F196,$E196+$G196),$J196-IF($E196+$F196&gt;$E196+$G196,$E196+$F196,$E196+$G196),IF($J196&lt;IF($E196+$F196&lt;$E196+$G196,$E196+$F196,$E196+$G196),$J196-IF($E196+$F196&lt;$E196+$G196,$E196+$F196,$E196+$G196),"")))))</f>
        <v/>
      </c>
      <c r="P196" s="274" t="str">
        <f>IF(AND(IF($K196="",IF($E196+$F196&gt;$E196+$G196,$E196+$F196,$E196+$G196),"XXX")&lt;=IF($E196+$F196&gt;$E196+$G196,$E196+$F196,$E196+$G196),IF($K196="",IF($E196+$F196&gt;$E196+$G196,$E196+$F196,$E196+$G196),"XXX")&gt;=IF($E196+$F196&lt;$E196+$G196,$E196+$F196,$E196+$G196)),"",IF(OR($K196=Translation!$C$50,$K196=Translation!$D$50),"",IF(OR($K196=Translation!$C$51,$K196=Translation!$D$51),Translation!$K$5,IF($K196&gt;IF($E196+$F196&gt;$E196+$G196,$E196+$F196,$E196+$G196),$K196-IF($E196+$F196&gt;$E196+$G196,$E196+$F196,$E196+$G196),IF($K196&lt;IF($E196+$F196&lt;$E196+$G196,$E196+$F196,$E196+$G196),$K196-IF($E196+$F196&lt;$E196+$G196,$E196+$F196,$E196+$G196),"")))))</f>
        <v/>
      </c>
      <c r="Q196" s="274" t="str">
        <f>IF(AND(IF($L196="",IF($E196+$F196&gt;$E196+$G196,$E196+$F196,$E196+$G196),"XXX")&lt;=IF($E196+$F196&gt;$E196+$G196,$E196+$F196,$E196+$G196),IF($L196="",IF($E196+$F196&gt;$E196+$G196,$E196+$F196,$E196+$G196),"XXX")&gt;=IF($E196+$F196&lt;$E196+$G196,$E196+$F196,$E196+$G196)),"",IF(OR($L196=Translation!$C$50,$L196=Translation!$D$50),"",IF(OR($L196=Translation!$C$51,$L196=Translation!$D$51),Translation!$K$5,IF($L196&gt;IF($E196+$F196&gt;$E196+$G196,$E196+$F196,$E196+$G196),$L196-IF($E196+$F196&gt;$E196+$G196,$E196+$F196,$E196+$G196),IF($L196&lt;IF($E196+$F196&lt;$E196+$G196,$E196+$F196,$E196+$G196),$L196-IF($E196+$F196&lt;$E196+$G196,$E196+$F196,$E196+$G196),"")))))</f>
        <v/>
      </c>
      <c r="R196" s="274" t="str">
        <f>IF(AND(IF($M196="",IF($E196+$F196&gt;$E196+$G196,$E196+$F196,$E196+$G196),"XXX")&lt;=IF($E196+$F196&gt;$E196+$G196,$E196+$F196,$E196+$G196),IF($M196="",IF($E196+$F196&gt;$E196+$G196,$E196+$F196,$E196+$G196),"XXX")&gt;=IF($E196+$F196&lt;$E196+$G196,$E196+$F196,$E196+$G196)),"",IF(OR($M196=Translation!$C$50,$M196=Translation!$D$50),"",IF(OR($M196=Translation!$C$51,$M196=Translation!$D$51),Translation!$K$5,IF($M196&gt;IF($E196+$F196&gt;$E196+$G196,$E196+$F196,$E196+$G196),$M196-IF($E196+$F196&gt;$E196+$G196,$E196+$F196,$E196+$G196),IF($M196&lt;IF($E196+$F196&lt;$E196+$G196,$E196+$F196,$E196+$G196),$M196-IF($E196+$F196&lt;$E196+$G196,$E196+$F196,$E196+$G196),"")))))</f>
        <v/>
      </c>
      <c r="S196" s="275"/>
      <c r="T196" s="23" t="str">
        <f t="shared" si="10"/>
        <v/>
      </c>
      <c r="U196" s="24" t="str">
        <f t="shared" si="14"/>
        <v/>
      </c>
      <c r="V196" s="261"/>
      <c r="W196" s="276"/>
      <c r="X196" s="277"/>
      <c r="Y196" s="264" t="str">
        <f>IF(AND(IF($W196="",IF($E196+$F196&gt;$E196+$G196,$E196+$F196,$E196+$G196),"XXX")&lt;=IF($E196+$F196&gt;$E196+$G196,$E196+$F196,$E196+$G196),IF($W196="",IF($E196+$F196&gt;$E196+$G196,$E196+$F196,$E196+$G196),"XXX")&gt;=IF($E196+$F196&lt;$E196+$G196,$E196+$F196,$E196+$G196)),"",IF(OR($W196=Translation!$C$50,$W196=Translation!$D$50),"",IF(OR($W196=Translation!$C$51,$W196=Translation!$D$51),Translation!$K$5,IF($W196&gt;IF($E196+$F196&gt;$E196+$G196,$E196+$F196,$E196+$G196),$W196-IF($E196+$F196&gt;$E196+$G196,$E196+$F196,$E196+$G196),IF($W196&lt;IF($E196+$F196&lt;$E196+$G196,$E196+$F196,$E196+$G196),$W196-IF($E196+$F196&lt;$E196+$G196,$E196+$F196,$E196+$G196),"")))))</f>
        <v/>
      </c>
      <c r="Z196" s="265" t="str">
        <f>IF(AND(IF($X196="",IF($E196+$F196&gt;$E196+$G196,$E196+$F196,$E196+$G196),"XXX")&lt;=IF($E196+$F196&gt;$E196+$G196,$E196+$F196,$E196+$G196),IF($X196="",IF($E196+$F196&gt;$E196+$G196,$E196+$F196,$E196+$G196),"XXX")&gt;=IF($E196+$F196&lt;$E196+$G196,$E196+$F196,$E196+$G196)),"",IF(OR($X196=Translation!$C$50,$X196=Translation!$D$50),"",IF(OR($X196=Translation!$C$51,$X196=Translation!$D$51),Translation!$K$5,IF($X196&gt;IF($E196+$F196&gt;$E196+$G196,$E196+$F196,$E196+$G196),$X196-IF($E196+$F196&gt;$E196+$G196,$E196+$F196,$E196+$G196),IF($X196&lt;IF($E196+$F196&lt;$E196+$G196,$E196+$F196,$E196+$G196),$X196-IF($E196+$F196&lt;$E196+$G196,$E196+$F196,$E196+$G196),"")))))</f>
        <v/>
      </c>
      <c r="AA196" s="278" t="str">
        <f>IF(ISBLANK(Report!AI196),"",AI196)</f>
        <v/>
      </c>
      <c r="AB196" s="25" t="str">
        <f t="shared" si="12"/>
        <v/>
      </c>
      <c r="AC196" s="26" t="str">
        <f t="shared" si="13"/>
        <v/>
      </c>
      <c r="AE196" s="45"/>
      <c r="AF196" s="15">
        <v>195</v>
      </c>
      <c r="AG196" s="177" t="str">
        <f t="shared" si="11"/>
        <v/>
      </c>
      <c r="AH196" s="177"/>
      <c r="AI196" s="16"/>
      <c r="AJ196" s="189"/>
    </row>
    <row r="197" spans="1:36" ht="17.399999999999999" x14ac:dyDescent="0.3">
      <c r="A197" s="190"/>
      <c r="B197" s="196"/>
      <c r="C197" s="267"/>
      <c r="D197" s="268"/>
      <c r="E197" s="269"/>
      <c r="F197" s="269"/>
      <c r="G197" s="269"/>
      <c r="H197" s="270" t="str">
        <f>IF(AND(I197&lt;&gt;"",I197&lt;&gt;"None"),VLOOKUP(I197,Translation!$N$4:$O$111,2,FALSE),"")</f>
        <v/>
      </c>
      <c r="I197" s="270"/>
      <c r="J197" s="269"/>
      <c r="K197" s="269"/>
      <c r="L197" s="269"/>
      <c r="M197" s="271"/>
      <c r="N197" s="272"/>
      <c r="O197" s="273" t="str">
        <f>IF(AND(IF($J197="",IF($E197+$F197&gt;$E197+$G197,$E197+$F197,$E197+$G197),"XXX")&lt;=IF($E197+$F197&gt;$E197+$G197,$E197+$F197,$E197+$G197),IF($J197="",IF($E197+$F197&gt;$E197+$G197,$E197+$F197,$E197+$G197),"XXX")&gt;=IF($E197+$F197&lt;$E197+$G197,$E197+$F197,$E197+$G197)),"",IF(OR($J197=Translation!$C$50,$J197=Translation!$D$50),"",IF(OR($J197=Translation!$C$51,$J197=Translation!$D$51),Translation!$K$5,IF($J197&gt;IF($E197+$F197&gt;$E197+$G197,$E197+$F197,$E197+$G197),$J197-IF($E197+$F197&gt;$E197+$G197,$E197+$F197,$E197+$G197),IF($J197&lt;IF($E197+$F197&lt;$E197+$G197,$E197+$F197,$E197+$G197),$J197-IF($E197+$F197&lt;$E197+$G197,$E197+$F197,$E197+$G197),"")))))</f>
        <v/>
      </c>
      <c r="P197" s="274" t="str">
        <f>IF(AND(IF($K197="",IF($E197+$F197&gt;$E197+$G197,$E197+$F197,$E197+$G197),"XXX")&lt;=IF($E197+$F197&gt;$E197+$G197,$E197+$F197,$E197+$G197),IF($K197="",IF($E197+$F197&gt;$E197+$G197,$E197+$F197,$E197+$G197),"XXX")&gt;=IF($E197+$F197&lt;$E197+$G197,$E197+$F197,$E197+$G197)),"",IF(OR($K197=Translation!$C$50,$K197=Translation!$D$50),"",IF(OR($K197=Translation!$C$51,$K197=Translation!$D$51),Translation!$K$5,IF($K197&gt;IF($E197+$F197&gt;$E197+$G197,$E197+$F197,$E197+$G197),$K197-IF($E197+$F197&gt;$E197+$G197,$E197+$F197,$E197+$G197),IF($K197&lt;IF($E197+$F197&lt;$E197+$G197,$E197+$F197,$E197+$G197),$K197-IF($E197+$F197&lt;$E197+$G197,$E197+$F197,$E197+$G197),"")))))</f>
        <v/>
      </c>
      <c r="Q197" s="274" t="str">
        <f>IF(AND(IF($L197="",IF($E197+$F197&gt;$E197+$G197,$E197+$F197,$E197+$G197),"XXX")&lt;=IF($E197+$F197&gt;$E197+$G197,$E197+$F197,$E197+$G197),IF($L197="",IF($E197+$F197&gt;$E197+$G197,$E197+$F197,$E197+$G197),"XXX")&gt;=IF($E197+$F197&lt;$E197+$G197,$E197+$F197,$E197+$G197)),"",IF(OR($L197=Translation!$C$50,$L197=Translation!$D$50),"",IF(OR($L197=Translation!$C$51,$L197=Translation!$D$51),Translation!$K$5,IF($L197&gt;IF($E197+$F197&gt;$E197+$G197,$E197+$F197,$E197+$G197),$L197-IF($E197+$F197&gt;$E197+$G197,$E197+$F197,$E197+$G197),IF($L197&lt;IF($E197+$F197&lt;$E197+$G197,$E197+$F197,$E197+$G197),$L197-IF($E197+$F197&lt;$E197+$G197,$E197+$F197,$E197+$G197),"")))))</f>
        <v/>
      </c>
      <c r="R197" s="274" t="str">
        <f>IF(AND(IF($M197="",IF($E197+$F197&gt;$E197+$G197,$E197+$F197,$E197+$G197),"XXX")&lt;=IF($E197+$F197&gt;$E197+$G197,$E197+$F197,$E197+$G197),IF($M197="",IF($E197+$F197&gt;$E197+$G197,$E197+$F197,$E197+$G197),"XXX")&gt;=IF($E197+$F197&lt;$E197+$G197,$E197+$F197,$E197+$G197)),"",IF(OR($M197=Translation!$C$50,$M197=Translation!$D$50),"",IF(OR($M197=Translation!$C$51,$M197=Translation!$D$51),Translation!$K$5,IF($M197&gt;IF($E197+$F197&gt;$E197+$G197,$E197+$F197,$E197+$G197),$M197-IF($E197+$F197&gt;$E197+$G197,$E197+$F197,$E197+$G197),IF($M197&lt;IF($E197+$F197&lt;$E197+$G197,$E197+$F197,$E197+$G197),$M197-IF($E197+$F197&lt;$E197+$G197,$E197+$F197,$E197+$G197),"")))))</f>
        <v/>
      </c>
      <c r="S197" s="275"/>
      <c r="T197" s="23" t="str">
        <f t="shared" si="10"/>
        <v/>
      </c>
      <c r="U197" s="24" t="str">
        <f t="shared" si="14"/>
        <v/>
      </c>
      <c r="V197" s="261"/>
      <c r="W197" s="276"/>
      <c r="X197" s="277"/>
      <c r="Y197" s="264" t="str">
        <f>IF(AND(IF($W197="",IF($E197+$F197&gt;$E197+$G197,$E197+$F197,$E197+$G197),"XXX")&lt;=IF($E197+$F197&gt;$E197+$G197,$E197+$F197,$E197+$G197),IF($W197="",IF($E197+$F197&gt;$E197+$G197,$E197+$F197,$E197+$G197),"XXX")&gt;=IF($E197+$F197&lt;$E197+$G197,$E197+$F197,$E197+$G197)),"",IF(OR($W197=Translation!$C$50,$W197=Translation!$D$50),"",IF(OR($W197=Translation!$C$51,$W197=Translation!$D$51),Translation!$K$5,IF($W197&gt;IF($E197+$F197&gt;$E197+$G197,$E197+$F197,$E197+$G197),$W197-IF($E197+$F197&gt;$E197+$G197,$E197+$F197,$E197+$G197),IF($W197&lt;IF($E197+$F197&lt;$E197+$G197,$E197+$F197,$E197+$G197),$W197-IF($E197+$F197&lt;$E197+$G197,$E197+$F197,$E197+$G197),"")))))</f>
        <v/>
      </c>
      <c r="Z197" s="265" t="str">
        <f>IF(AND(IF($X197="",IF($E197+$F197&gt;$E197+$G197,$E197+$F197,$E197+$G197),"XXX")&lt;=IF($E197+$F197&gt;$E197+$G197,$E197+$F197,$E197+$G197),IF($X197="",IF($E197+$F197&gt;$E197+$G197,$E197+$F197,$E197+$G197),"XXX")&gt;=IF($E197+$F197&lt;$E197+$G197,$E197+$F197,$E197+$G197)),"",IF(OR($X197=Translation!$C$50,$X197=Translation!$D$50),"",IF(OR($X197=Translation!$C$51,$X197=Translation!$D$51),Translation!$K$5,IF($X197&gt;IF($E197+$F197&gt;$E197+$G197,$E197+$F197,$E197+$G197),$X197-IF($E197+$F197&gt;$E197+$G197,$E197+$F197,$E197+$G197),IF($X197&lt;IF($E197+$F197&lt;$E197+$G197,$E197+$F197,$E197+$G197),$X197-IF($E197+$F197&lt;$E197+$G197,$E197+$F197,$E197+$G197),"")))))</f>
        <v/>
      </c>
      <c r="AA197" s="278" t="str">
        <f>IF(ISBLANK(Report!AI197),"",AI197)</f>
        <v/>
      </c>
      <c r="AB197" s="25" t="str">
        <f t="shared" si="12"/>
        <v/>
      </c>
      <c r="AC197" s="26" t="str">
        <f t="shared" si="13"/>
        <v/>
      </c>
      <c r="AE197" s="45"/>
      <c r="AF197" s="177">
        <v>196</v>
      </c>
      <c r="AG197" s="177" t="str">
        <f t="shared" si="11"/>
        <v/>
      </c>
      <c r="AH197" s="177"/>
      <c r="AI197" s="16"/>
      <c r="AJ197" s="189"/>
    </row>
    <row r="198" spans="1:36" ht="17.399999999999999" x14ac:dyDescent="0.3">
      <c r="A198" s="190"/>
      <c r="B198" s="196"/>
      <c r="C198" s="267"/>
      <c r="D198" s="268"/>
      <c r="E198" s="269"/>
      <c r="F198" s="269"/>
      <c r="G198" s="269"/>
      <c r="H198" s="270" t="str">
        <f>IF(AND(I198&lt;&gt;"",I198&lt;&gt;"None"),VLOOKUP(I198,Translation!$N$4:$O$111,2,FALSE),"")</f>
        <v/>
      </c>
      <c r="I198" s="270"/>
      <c r="J198" s="269"/>
      <c r="K198" s="269"/>
      <c r="L198" s="269"/>
      <c r="M198" s="271"/>
      <c r="N198" s="272"/>
      <c r="O198" s="273" t="str">
        <f>IF(AND(IF($J198="",IF($E198+$F198&gt;$E198+$G198,$E198+$F198,$E198+$G198),"XXX")&lt;=IF($E198+$F198&gt;$E198+$G198,$E198+$F198,$E198+$G198),IF($J198="",IF($E198+$F198&gt;$E198+$G198,$E198+$F198,$E198+$G198),"XXX")&gt;=IF($E198+$F198&lt;$E198+$G198,$E198+$F198,$E198+$G198)),"",IF(OR($J198=Translation!$C$50,$J198=Translation!$D$50),"",IF(OR($J198=Translation!$C$51,$J198=Translation!$D$51),Translation!$K$5,IF($J198&gt;IF($E198+$F198&gt;$E198+$G198,$E198+$F198,$E198+$G198),$J198-IF($E198+$F198&gt;$E198+$G198,$E198+$F198,$E198+$G198),IF($J198&lt;IF($E198+$F198&lt;$E198+$G198,$E198+$F198,$E198+$G198),$J198-IF($E198+$F198&lt;$E198+$G198,$E198+$F198,$E198+$G198),"")))))</f>
        <v/>
      </c>
      <c r="P198" s="274" t="str">
        <f>IF(AND(IF($K198="",IF($E198+$F198&gt;$E198+$G198,$E198+$F198,$E198+$G198),"XXX")&lt;=IF($E198+$F198&gt;$E198+$G198,$E198+$F198,$E198+$G198),IF($K198="",IF($E198+$F198&gt;$E198+$G198,$E198+$F198,$E198+$G198),"XXX")&gt;=IF($E198+$F198&lt;$E198+$G198,$E198+$F198,$E198+$G198)),"",IF(OR($K198=Translation!$C$50,$K198=Translation!$D$50),"",IF(OR($K198=Translation!$C$51,$K198=Translation!$D$51),Translation!$K$5,IF($K198&gt;IF($E198+$F198&gt;$E198+$G198,$E198+$F198,$E198+$G198),$K198-IF($E198+$F198&gt;$E198+$G198,$E198+$F198,$E198+$G198),IF($K198&lt;IF($E198+$F198&lt;$E198+$G198,$E198+$F198,$E198+$G198),$K198-IF($E198+$F198&lt;$E198+$G198,$E198+$F198,$E198+$G198),"")))))</f>
        <v/>
      </c>
      <c r="Q198" s="274" t="str">
        <f>IF(AND(IF($L198="",IF($E198+$F198&gt;$E198+$G198,$E198+$F198,$E198+$G198),"XXX")&lt;=IF($E198+$F198&gt;$E198+$G198,$E198+$F198,$E198+$G198),IF($L198="",IF($E198+$F198&gt;$E198+$G198,$E198+$F198,$E198+$G198),"XXX")&gt;=IF($E198+$F198&lt;$E198+$G198,$E198+$F198,$E198+$G198)),"",IF(OR($L198=Translation!$C$50,$L198=Translation!$D$50),"",IF(OR($L198=Translation!$C$51,$L198=Translation!$D$51),Translation!$K$5,IF($L198&gt;IF($E198+$F198&gt;$E198+$G198,$E198+$F198,$E198+$G198),$L198-IF($E198+$F198&gt;$E198+$G198,$E198+$F198,$E198+$G198),IF($L198&lt;IF($E198+$F198&lt;$E198+$G198,$E198+$F198,$E198+$G198),$L198-IF($E198+$F198&lt;$E198+$G198,$E198+$F198,$E198+$G198),"")))))</f>
        <v/>
      </c>
      <c r="R198" s="274" t="str">
        <f>IF(AND(IF($M198="",IF($E198+$F198&gt;$E198+$G198,$E198+$F198,$E198+$G198),"XXX")&lt;=IF($E198+$F198&gt;$E198+$G198,$E198+$F198,$E198+$G198),IF($M198="",IF($E198+$F198&gt;$E198+$G198,$E198+$F198,$E198+$G198),"XXX")&gt;=IF($E198+$F198&lt;$E198+$G198,$E198+$F198,$E198+$G198)),"",IF(OR($M198=Translation!$C$50,$M198=Translation!$D$50),"",IF(OR($M198=Translation!$C$51,$M198=Translation!$D$51),Translation!$K$5,IF($M198&gt;IF($E198+$F198&gt;$E198+$G198,$E198+$F198,$E198+$G198),$M198-IF($E198+$F198&gt;$E198+$G198,$E198+$F198,$E198+$G198),IF($M198&lt;IF($E198+$F198&lt;$E198+$G198,$E198+$F198,$E198+$G198),$M198-IF($E198+$F198&lt;$E198+$G198,$E198+$F198,$E198+$G198),"")))))</f>
        <v/>
      </c>
      <c r="S198" s="275"/>
      <c r="T198" s="23" t="str">
        <f t="shared" si="10"/>
        <v/>
      </c>
      <c r="U198" s="24" t="str">
        <f t="shared" si="14"/>
        <v/>
      </c>
      <c r="V198" s="261"/>
      <c r="W198" s="276"/>
      <c r="X198" s="277"/>
      <c r="Y198" s="264" t="str">
        <f>IF(AND(IF($W198="",IF($E198+$F198&gt;$E198+$G198,$E198+$F198,$E198+$G198),"XXX")&lt;=IF($E198+$F198&gt;$E198+$G198,$E198+$F198,$E198+$G198),IF($W198="",IF($E198+$F198&gt;$E198+$G198,$E198+$F198,$E198+$G198),"XXX")&gt;=IF($E198+$F198&lt;$E198+$G198,$E198+$F198,$E198+$G198)),"",IF(OR($W198=Translation!$C$50,$W198=Translation!$D$50),"",IF(OR($W198=Translation!$C$51,$W198=Translation!$D$51),Translation!$K$5,IF($W198&gt;IF($E198+$F198&gt;$E198+$G198,$E198+$F198,$E198+$G198),$W198-IF($E198+$F198&gt;$E198+$G198,$E198+$F198,$E198+$G198),IF($W198&lt;IF($E198+$F198&lt;$E198+$G198,$E198+$F198,$E198+$G198),$W198-IF($E198+$F198&lt;$E198+$G198,$E198+$F198,$E198+$G198),"")))))</f>
        <v/>
      </c>
      <c r="Z198" s="265" t="str">
        <f>IF(AND(IF($X198="",IF($E198+$F198&gt;$E198+$G198,$E198+$F198,$E198+$G198),"XXX")&lt;=IF($E198+$F198&gt;$E198+$G198,$E198+$F198,$E198+$G198),IF($X198="",IF($E198+$F198&gt;$E198+$G198,$E198+$F198,$E198+$G198),"XXX")&gt;=IF($E198+$F198&lt;$E198+$G198,$E198+$F198,$E198+$G198)),"",IF(OR($X198=Translation!$C$50,$X198=Translation!$D$50),"",IF(OR($X198=Translation!$C$51,$X198=Translation!$D$51),Translation!$K$5,IF($X198&gt;IF($E198+$F198&gt;$E198+$G198,$E198+$F198,$E198+$G198),$X198-IF($E198+$F198&gt;$E198+$G198,$E198+$F198,$E198+$G198),IF($X198&lt;IF($E198+$F198&lt;$E198+$G198,$E198+$F198,$E198+$G198),$X198-IF($E198+$F198&lt;$E198+$G198,$E198+$F198,$E198+$G198),"")))))</f>
        <v/>
      </c>
      <c r="AA198" s="278" t="str">
        <f>IF(ISBLANK(Report!AI198),"",AI198)</f>
        <v/>
      </c>
      <c r="AB198" s="25" t="str">
        <f t="shared" si="12"/>
        <v/>
      </c>
      <c r="AC198" s="26" t="str">
        <f t="shared" si="13"/>
        <v/>
      </c>
      <c r="AE198" s="45"/>
      <c r="AF198" s="15">
        <v>197</v>
      </c>
      <c r="AG198" s="177" t="str">
        <f t="shared" si="11"/>
        <v/>
      </c>
      <c r="AH198" s="177"/>
      <c r="AI198" s="16"/>
      <c r="AJ198" s="189"/>
    </row>
    <row r="199" spans="1:36" ht="17.399999999999999" x14ac:dyDescent="0.3">
      <c r="A199" s="190"/>
      <c r="B199" s="196"/>
      <c r="C199" s="267"/>
      <c r="D199" s="268"/>
      <c r="E199" s="269"/>
      <c r="F199" s="269"/>
      <c r="G199" s="269"/>
      <c r="H199" s="270" t="str">
        <f>IF(AND(I199&lt;&gt;"",I199&lt;&gt;"None"),VLOOKUP(I199,Translation!$N$4:$O$111,2,FALSE),"")</f>
        <v/>
      </c>
      <c r="I199" s="270"/>
      <c r="J199" s="269"/>
      <c r="K199" s="269"/>
      <c r="L199" s="269"/>
      <c r="M199" s="271"/>
      <c r="N199" s="272"/>
      <c r="O199" s="273" t="str">
        <f>IF(AND(IF($J199="",IF($E199+$F199&gt;$E199+$G199,$E199+$F199,$E199+$G199),"XXX")&lt;=IF($E199+$F199&gt;$E199+$G199,$E199+$F199,$E199+$G199),IF($J199="",IF($E199+$F199&gt;$E199+$G199,$E199+$F199,$E199+$G199),"XXX")&gt;=IF($E199+$F199&lt;$E199+$G199,$E199+$F199,$E199+$G199)),"",IF(OR($J199=Translation!$C$50,$J199=Translation!$D$50),"",IF(OR($J199=Translation!$C$51,$J199=Translation!$D$51),Translation!$K$5,IF($J199&gt;IF($E199+$F199&gt;$E199+$G199,$E199+$F199,$E199+$G199),$J199-IF($E199+$F199&gt;$E199+$G199,$E199+$F199,$E199+$G199),IF($J199&lt;IF($E199+$F199&lt;$E199+$G199,$E199+$F199,$E199+$G199),$J199-IF($E199+$F199&lt;$E199+$G199,$E199+$F199,$E199+$G199),"")))))</f>
        <v/>
      </c>
      <c r="P199" s="274" t="str">
        <f>IF(AND(IF($K199="",IF($E199+$F199&gt;$E199+$G199,$E199+$F199,$E199+$G199),"XXX")&lt;=IF($E199+$F199&gt;$E199+$G199,$E199+$F199,$E199+$G199),IF($K199="",IF($E199+$F199&gt;$E199+$G199,$E199+$F199,$E199+$G199),"XXX")&gt;=IF($E199+$F199&lt;$E199+$G199,$E199+$F199,$E199+$G199)),"",IF(OR($K199=Translation!$C$50,$K199=Translation!$D$50),"",IF(OR($K199=Translation!$C$51,$K199=Translation!$D$51),Translation!$K$5,IF($K199&gt;IF($E199+$F199&gt;$E199+$G199,$E199+$F199,$E199+$G199),$K199-IF($E199+$F199&gt;$E199+$G199,$E199+$F199,$E199+$G199),IF($K199&lt;IF($E199+$F199&lt;$E199+$G199,$E199+$F199,$E199+$G199),$K199-IF($E199+$F199&lt;$E199+$G199,$E199+$F199,$E199+$G199),"")))))</f>
        <v/>
      </c>
      <c r="Q199" s="274" t="str">
        <f>IF(AND(IF($L199="",IF($E199+$F199&gt;$E199+$G199,$E199+$F199,$E199+$G199),"XXX")&lt;=IF($E199+$F199&gt;$E199+$G199,$E199+$F199,$E199+$G199),IF($L199="",IF($E199+$F199&gt;$E199+$G199,$E199+$F199,$E199+$G199),"XXX")&gt;=IF($E199+$F199&lt;$E199+$G199,$E199+$F199,$E199+$G199)),"",IF(OR($L199=Translation!$C$50,$L199=Translation!$D$50),"",IF(OR($L199=Translation!$C$51,$L199=Translation!$D$51),Translation!$K$5,IF($L199&gt;IF($E199+$F199&gt;$E199+$G199,$E199+$F199,$E199+$G199),$L199-IF($E199+$F199&gt;$E199+$G199,$E199+$F199,$E199+$G199),IF($L199&lt;IF($E199+$F199&lt;$E199+$G199,$E199+$F199,$E199+$G199),$L199-IF($E199+$F199&lt;$E199+$G199,$E199+$F199,$E199+$G199),"")))))</f>
        <v/>
      </c>
      <c r="R199" s="274" t="str">
        <f>IF(AND(IF($M199="",IF($E199+$F199&gt;$E199+$G199,$E199+$F199,$E199+$G199),"XXX")&lt;=IF($E199+$F199&gt;$E199+$G199,$E199+$F199,$E199+$G199),IF($M199="",IF($E199+$F199&gt;$E199+$G199,$E199+$F199,$E199+$G199),"XXX")&gt;=IF($E199+$F199&lt;$E199+$G199,$E199+$F199,$E199+$G199)),"",IF(OR($M199=Translation!$C$50,$M199=Translation!$D$50),"",IF(OR($M199=Translation!$C$51,$M199=Translation!$D$51),Translation!$K$5,IF($M199&gt;IF($E199+$F199&gt;$E199+$G199,$E199+$F199,$E199+$G199),$M199-IF($E199+$F199&gt;$E199+$G199,$E199+$F199,$E199+$G199),IF($M199&lt;IF($E199+$F199&lt;$E199+$G199,$E199+$F199,$E199+$G199),$M199-IF($E199+$F199&lt;$E199+$G199,$E199+$F199,$E199+$G199),"")))))</f>
        <v/>
      </c>
      <c r="S199" s="275"/>
      <c r="T199" s="23" t="str">
        <f t="shared" si="10"/>
        <v/>
      </c>
      <c r="U199" s="24" t="str">
        <f t="shared" si="14"/>
        <v/>
      </c>
      <c r="V199" s="261"/>
      <c r="W199" s="276"/>
      <c r="X199" s="277"/>
      <c r="Y199" s="264" t="str">
        <f>IF(AND(IF($W199="",IF($E199+$F199&gt;$E199+$G199,$E199+$F199,$E199+$G199),"XXX")&lt;=IF($E199+$F199&gt;$E199+$G199,$E199+$F199,$E199+$G199),IF($W199="",IF($E199+$F199&gt;$E199+$G199,$E199+$F199,$E199+$G199),"XXX")&gt;=IF($E199+$F199&lt;$E199+$G199,$E199+$F199,$E199+$G199)),"",IF(OR($W199=Translation!$C$50,$W199=Translation!$D$50),"",IF(OR($W199=Translation!$C$51,$W199=Translation!$D$51),Translation!$K$5,IF($W199&gt;IF($E199+$F199&gt;$E199+$G199,$E199+$F199,$E199+$G199),$W199-IF($E199+$F199&gt;$E199+$G199,$E199+$F199,$E199+$G199),IF($W199&lt;IF($E199+$F199&lt;$E199+$G199,$E199+$F199,$E199+$G199),$W199-IF($E199+$F199&lt;$E199+$G199,$E199+$F199,$E199+$G199),"")))))</f>
        <v/>
      </c>
      <c r="Z199" s="265" t="str">
        <f>IF(AND(IF($X199="",IF($E199+$F199&gt;$E199+$G199,$E199+$F199,$E199+$G199),"XXX")&lt;=IF($E199+$F199&gt;$E199+$G199,$E199+$F199,$E199+$G199),IF($X199="",IF($E199+$F199&gt;$E199+$G199,$E199+$F199,$E199+$G199),"XXX")&gt;=IF($E199+$F199&lt;$E199+$G199,$E199+$F199,$E199+$G199)),"",IF(OR($X199=Translation!$C$50,$X199=Translation!$D$50),"",IF(OR($X199=Translation!$C$51,$X199=Translation!$D$51),Translation!$K$5,IF($X199&gt;IF($E199+$F199&gt;$E199+$G199,$E199+$F199,$E199+$G199),$X199-IF($E199+$F199&gt;$E199+$G199,$E199+$F199,$E199+$G199),IF($X199&lt;IF($E199+$F199&lt;$E199+$G199,$E199+$F199,$E199+$G199),$X199-IF($E199+$F199&lt;$E199+$G199,$E199+$F199,$E199+$G199),"")))))</f>
        <v/>
      </c>
      <c r="AA199" s="278" t="str">
        <f>IF(ISBLANK(Report!AI199),"",AI199)</f>
        <v/>
      </c>
      <c r="AB199" s="25" t="str">
        <f t="shared" si="12"/>
        <v/>
      </c>
      <c r="AC199" s="26" t="str">
        <f t="shared" si="13"/>
        <v/>
      </c>
      <c r="AE199" s="45"/>
      <c r="AF199" s="177">
        <v>198</v>
      </c>
      <c r="AG199" s="177" t="str">
        <f t="shared" si="11"/>
        <v/>
      </c>
      <c r="AH199" s="177"/>
      <c r="AI199" s="16"/>
      <c r="AJ199" s="189"/>
    </row>
    <row r="200" spans="1:36" ht="17.399999999999999" x14ac:dyDescent="0.3">
      <c r="A200" s="190"/>
      <c r="B200" s="196"/>
      <c r="C200" s="267"/>
      <c r="D200" s="268"/>
      <c r="E200" s="269"/>
      <c r="F200" s="269"/>
      <c r="G200" s="269"/>
      <c r="H200" s="270" t="str">
        <f>IF(AND(I200&lt;&gt;"",I200&lt;&gt;"None"),VLOOKUP(I200,Translation!$N$4:$O$111,2,FALSE),"")</f>
        <v/>
      </c>
      <c r="I200" s="270"/>
      <c r="J200" s="269"/>
      <c r="K200" s="269"/>
      <c r="L200" s="269"/>
      <c r="M200" s="271"/>
      <c r="N200" s="272"/>
      <c r="O200" s="273" t="str">
        <f>IF(AND(IF($J200="",IF($E200+$F200&gt;$E200+$G200,$E200+$F200,$E200+$G200),"XXX")&lt;=IF($E200+$F200&gt;$E200+$G200,$E200+$F200,$E200+$G200),IF($J200="",IF($E200+$F200&gt;$E200+$G200,$E200+$F200,$E200+$G200),"XXX")&gt;=IF($E200+$F200&lt;$E200+$G200,$E200+$F200,$E200+$G200)),"",IF(OR($J200=Translation!$C$50,$J200=Translation!$D$50),"",IF(OR($J200=Translation!$C$51,$J200=Translation!$D$51),Translation!$K$5,IF($J200&gt;IF($E200+$F200&gt;$E200+$G200,$E200+$F200,$E200+$G200),$J200-IF($E200+$F200&gt;$E200+$G200,$E200+$F200,$E200+$G200),IF($J200&lt;IF($E200+$F200&lt;$E200+$G200,$E200+$F200,$E200+$G200),$J200-IF($E200+$F200&lt;$E200+$G200,$E200+$F200,$E200+$G200),"")))))</f>
        <v/>
      </c>
      <c r="P200" s="274" t="str">
        <f>IF(AND(IF($K200="",IF($E200+$F200&gt;$E200+$G200,$E200+$F200,$E200+$G200),"XXX")&lt;=IF($E200+$F200&gt;$E200+$G200,$E200+$F200,$E200+$G200),IF($K200="",IF($E200+$F200&gt;$E200+$G200,$E200+$F200,$E200+$G200),"XXX")&gt;=IF($E200+$F200&lt;$E200+$G200,$E200+$F200,$E200+$G200)),"",IF(OR($K200=Translation!$C$50,$K200=Translation!$D$50),"",IF(OR($K200=Translation!$C$51,$K200=Translation!$D$51),Translation!$K$5,IF($K200&gt;IF($E200+$F200&gt;$E200+$G200,$E200+$F200,$E200+$G200),$K200-IF($E200+$F200&gt;$E200+$G200,$E200+$F200,$E200+$G200),IF($K200&lt;IF($E200+$F200&lt;$E200+$G200,$E200+$F200,$E200+$G200),$K200-IF($E200+$F200&lt;$E200+$G200,$E200+$F200,$E200+$G200),"")))))</f>
        <v/>
      </c>
      <c r="Q200" s="274" t="str">
        <f>IF(AND(IF($L200="",IF($E200+$F200&gt;$E200+$G200,$E200+$F200,$E200+$G200),"XXX")&lt;=IF($E200+$F200&gt;$E200+$G200,$E200+$F200,$E200+$G200),IF($L200="",IF($E200+$F200&gt;$E200+$G200,$E200+$F200,$E200+$G200),"XXX")&gt;=IF($E200+$F200&lt;$E200+$G200,$E200+$F200,$E200+$G200)),"",IF(OR($L200=Translation!$C$50,$L200=Translation!$D$50),"",IF(OR($L200=Translation!$C$51,$L200=Translation!$D$51),Translation!$K$5,IF($L200&gt;IF($E200+$F200&gt;$E200+$G200,$E200+$F200,$E200+$G200),$L200-IF($E200+$F200&gt;$E200+$G200,$E200+$F200,$E200+$G200),IF($L200&lt;IF($E200+$F200&lt;$E200+$G200,$E200+$F200,$E200+$G200),$L200-IF($E200+$F200&lt;$E200+$G200,$E200+$F200,$E200+$G200),"")))))</f>
        <v/>
      </c>
      <c r="R200" s="274" t="str">
        <f>IF(AND(IF($M200="",IF($E200+$F200&gt;$E200+$G200,$E200+$F200,$E200+$G200),"XXX")&lt;=IF($E200+$F200&gt;$E200+$G200,$E200+$F200,$E200+$G200),IF($M200="",IF($E200+$F200&gt;$E200+$G200,$E200+$F200,$E200+$G200),"XXX")&gt;=IF($E200+$F200&lt;$E200+$G200,$E200+$F200,$E200+$G200)),"",IF(OR($M200=Translation!$C$50,$M200=Translation!$D$50),"",IF(OR($M200=Translation!$C$51,$M200=Translation!$D$51),Translation!$K$5,IF($M200&gt;IF($E200+$F200&gt;$E200+$G200,$E200+$F200,$E200+$G200),$M200-IF($E200+$F200&gt;$E200+$G200,$E200+$F200,$E200+$G200),IF($M200&lt;IF($E200+$F200&lt;$E200+$G200,$E200+$F200,$E200+$G200),$M200-IF($E200+$F200&lt;$E200+$G200,$E200+$F200,$E200+$G200),"")))))</f>
        <v/>
      </c>
      <c r="S200" s="275"/>
      <c r="T200" s="23" t="str">
        <f t="shared" si="10"/>
        <v/>
      </c>
      <c r="U200" s="24" t="str">
        <f t="shared" si="14"/>
        <v/>
      </c>
      <c r="V200" s="261"/>
      <c r="W200" s="276"/>
      <c r="X200" s="277"/>
      <c r="Y200" s="264" t="str">
        <f>IF(AND(IF($W200="",IF($E200+$F200&gt;$E200+$G200,$E200+$F200,$E200+$G200),"XXX")&lt;=IF($E200+$F200&gt;$E200+$G200,$E200+$F200,$E200+$G200),IF($W200="",IF($E200+$F200&gt;$E200+$G200,$E200+$F200,$E200+$G200),"XXX")&gt;=IF($E200+$F200&lt;$E200+$G200,$E200+$F200,$E200+$G200)),"",IF(OR($W200=Translation!$C$50,$W200=Translation!$D$50),"",IF(OR($W200=Translation!$C$51,$W200=Translation!$D$51),Translation!$K$5,IF($W200&gt;IF($E200+$F200&gt;$E200+$G200,$E200+$F200,$E200+$G200),$W200-IF($E200+$F200&gt;$E200+$G200,$E200+$F200,$E200+$G200),IF($W200&lt;IF($E200+$F200&lt;$E200+$G200,$E200+$F200,$E200+$G200),$W200-IF($E200+$F200&lt;$E200+$G200,$E200+$F200,$E200+$G200),"")))))</f>
        <v/>
      </c>
      <c r="Z200" s="265" t="str">
        <f>IF(AND(IF($X200="",IF($E200+$F200&gt;$E200+$G200,$E200+$F200,$E200+$G200),"XXX")&lt;=IF($E200+$F200&gt;$E200+$G200,$E200+$F200,$E200+$G200),IF($X200="",IF($E200+$F200&gt;$E200+$G200,$E200+$F200,$E200+$G200),"XXX")&gt;=IF($E200+$F200&lt;$E200+$G200,$E200+$F200,$E200+$G200)),"",IF(OR($X200=Translation!$C$50,$X200=Translation!$D$50),"",IF(OR($X200=Translation!$C$51,$X200=Translation!$D$51),Translation!$K$5,IF($X200&gt;IF($E200+$F200&gt;$E200+$G200,$E200+$F200,$E200+$G200),$X200-IF($E200+$F200&gt;$E200+$G200,$E200+$F200,$E200+$G200),IF($X200&lt;IF($E200+$F200&lt;$E200+$G200,$E200+$F200,$E200+$G200),$X200-IF($E200+$F200&lt;$E200+$G200,$E200+$F200,$E200+$G200),"")))))</f>
        <v/>
      </c>
      <c r="AA200" s="278" t="str">
        <f>IF(ISBLANK(Report!AI200),"",AI200)</f>
        <v/>
      </c>
      <c r="AB200" s="25" t="str">
        <f t="shared" si="12"/>
        <v/>
      </c>
      <c r="AC200" s="26" t="str">
        <f t="shared" si="13"/>
        <v/>
      </c>
      <c r="AE200" s="45"/>
      <c r="AF200" s="15">
        <v>199</v>
      </c>
      <c r="AG200" s="177" t="str">
        <f t="shared" si="11"/>
        <v/>
      </c>
      <c r="AH200" s="177"/>
      <c r="AI200" s="16"/>
      <c r="AJ200" s="189"/>
    </row>
    <row r="201" spans="1:36" ht="17.399999999999999" x14ac:dyDescent="0.3">
      <c r="A201" s="190"/>
      <c r="B201" s="196"/>
      <c r="C201" s="267"/>
      <c r="D201" s="268"/>
      <c r="E201" s="269"/>
      <c r="F201" s="269"/>
      <c r="G201" s="269"/>
      <c r="H201" s="270" t="str">
        <f>IF(AND(I201&lt;&gt;"",I201&lt;&gt;"None"),VLOOKUP(I201,Translation!$N$4:$O$111,2,FALSE),"")</f>
        <v/>
      </c>
      <c r="I201" s="270"/>
      <c r="J201" s="269"/>
      <c r="K201" s="269"/>
      <c r="L201" s="269"/>
      <c r="M201" s="271"/>
      <c r="N201" s="272"/>
      <c r="O201" s="273" t="str">
        <f>IF(AND(IF($J201="",IF($E201+$F201&gt;$E201+$G201,$E201+$F201,$E201+$G201),"XXX")&lt;=IF($E201+$F201&gt;$E201+$G201,$E201+$F201,$E201+$G201),IF($J201="",IF($E201+$F201&gt;$E201+$G201,$E201+$F201,$E201+$G201),"XXX")&gt;=IF($E201+$F201&lt;$E201+$G201,$E201+$F201,$E201+$G201)),"",IF(OR($J201=Translation!$C$50,$J201=Translation!$D$50),"",IF(OR($J201=Translation!$C$51,$J201=Translation!$D$51),Translation!$K$5,IF($J201&gt;IF($E201+$F201&gt;$E201+$G201,$E201+$F201,$E201+$G201),$J201-IF($E201+$F201&gt;$E201+$G201,$E201+$F201,$E201+$G201),IF($J201&lt;IF($E201+$F201&lt;$E201+$G201,$E201+$F201,$E201+$G201),$J201-IF($E201+$F201&lt;$E201+$G201,$E201+$F201,$E201+$G201),"")))))</f>
        <v/>
      </c>
      <c r="P201" s="274" t="str">
        <f>IF(AND(IF($K201="",IF($E201+$F201&gt;$E201+$G201,$E201+$F201,$E201+$G201),"XXX")&lt;=IF($E201+$F201&gt;$E201+$G201,$E201+$F201,$E201+$G201),IF($K201="",IF($E201+$F201&gt;$E201+$G201,$E201+$F201,$E201+$G201),"XXX")&gt;=IF($E201+$F201&lt;$E201+$G201,$E201+$F201,$E201+$G201)),"",IF(OR($K201=Translation!$C$50,$K201=Translation!$D$50),"",IF(OR($K201=Translation!$C$51,$K201=Translation!$D$51),Translation!$K$5,IF($K201&gt;IF($E201+$F201&gt;$E201+$G201,$E201+$F201,$E201+$G201),$K201-IF($E201+$F201&gt;$E201+$G201,$E201+$F201,$E201+$G201),IF($K201&lt;IF($E201+$F201&lt;$E201+$G201,$E201+$F201,$E201+$G201),$K201-IF($E201+$F201&lt;$E201+$G201,$E201+$F201,$E201+$G201),"")))))</f>
        <v/>
      </c>
      <c r="Q201" s="274" t="str">
        <f>IF(AND(IF($L201="",IF($E201+$F201&gt;$E201+$G201,$E201+$F201,$E201+$G201),"XXX")&lt;=IF($E201+$F201&gt;$E201+$G201,$E201+$F201,$E201+$G201),IF($L201="",IF($E201+$F201&gt;$E201+$G201,$E201+$F201,$E201+$G201),"XXX")&gt;=IF($E201+$F201&lt;$E201+$G201,$E201+$F201,$E201+$G201)),"",IF(OR($L201=Translation!$C$50,$L201=Translation!$D$50),"",IF(OR($L201=Translation!$C$51,$L201=Translation!$D$51),Translation!$K$5,IF($L201&gt;IF($E201+$F201&gt;$E201+$G201,$E201+$F201,$E201+$G201),$L201-IF($E201+$F201&gt;$E201+$G201,$E201+$F201,$E201+$G201),IF($L201&lt;IF($E201+$F201&lt;$E201+$G201,$E201+$F201,$E201+$G201),$L201-IF($E201+$F201&lt;$E201+$G201,$E201+$F201,$E201+$G201),"")))))</f>
        <v/>
      </c>
      <c r="R201" s="274" t="str">
        <f>IF(AND(IF($M201="",IF($E201+$F201&gt;$E201+$G201,$E201+$F201,$E201+$G201),"XXX")&lt;=IF($E201+$F201&gt;$E201+$G201,$E201+$F201,$E201+$G201),IF($M201="",IF($E201+$F201&gt;$E201+$G201,$E201+$F201,$E201+$G201),"XXX")&gt;=IF($E201+$F201&lt;$E201+$G201,$E201+$F201,$E201+$G201)),"",IF(OR($M201=Translation!$C$50,$M201=Translation!$D$50),"",IF(OR($M201=Translation!$C$51,$M201=Translation!$D$51),Translation!$K$5,IF($M201&gt;IF($E201+$F201&gt;$E201+$G201,$E201+$F201,$E201+$G201),$M201-IF($E201+$F201&gt;$E201+$G201,$E201+$F201,$E201+$G201),IF($M201&lt;IF($E201+$F201&lt;$E201+$G201,$E201+$F201,$E201+$G201),$M201-IF($E201+$F201&lt;$E201+$G201,$E201+$F201,$E201+$G201),"")))))</f>
        <v/>
      </c>
      <c r="S201" s="275"/>
      <c r="T201" s="23" t="str">
        <f t="shared" si="10"/>
        <v/>
      </c>
      <c r="U201" s="24" t="str">
        <f t="shared" si="14"/>
        <v/>
      </c>
      <c r="V201" s="261"/>
      <c r="W201" s="276"/>
      <c r="X201" s="277"/>
      <c r="Y201" s="264" t="str">
        <f>IF(AND(IF($W201="",IF($E201+$F201&gt;$E201+$G201,$E201+$F201,$E201+$G201),"XXX")&lt;=IF($E201+$F201&gt;$E201+$G201,$E201+$F201,$E201+$G201),IF($W201="",IF($E201+$F201&gt;$E201+$G201,$E201+$F201,$E201+$G201),"XXX")&gt;=IF($E201+$F201&lt;$E201+$G201,$E201+$F201,$E201+$G201)),"",IF(OR($W201=Translation!$C$50,$W201=Translation!$D$50),"",IF(OR($W201=Translation!$C$51,$W201=Translation!$D$51),Translation!$K$5,IF($W201&gt;IF($E201+$F201&gt;$E201+$G201,$E201+$F201,$E201+$G201),$W201-IF($E201+$F201&gt;$E201+$G201,$E201+$F201,$E201+$G201),IF($W201&lt;IF($E201+$F201&lt;$E201+$G201,$E201+$F201,$E201+$G201),$W201-IF($E201+$F201&lt;$E201+$G201,$E201+$F201,$E201+$G201),"")))))</f>
        <v/>
      </c>
      <c r="Z201" s="265" t="str">
        <f>IF(AND(IF($X201="",IF($E201+$F201&gt;$E201+$G201,$E201+$F201,$E201+$G201),"XXX")&lt;=IF($E201+$F201&gt;$E201+$G201,$E201+$F201,$E201+$G201),IF($X201="",IF($E201+$F201&gt;$E201+$G201,$E201+$F201,$E201+$G201),"XXX")&gt;=IF($E201+$F201&lt;$E201+$G201,$E201+$F201,$E201+$G201)),"",IF(OR($X201=Translation!$C$50,$X201=Translation!$D$50),"",IF(OR($X201=Translation!$C$51,$X201=Translation!$D$51),Translation!$K$5,IF($X201&gt;IF($E201+$F201&gt;$E201+$G201,$E201+$F201,$E201+$G201),$X201-IF($E201+$F201&gt;$E201+$G201,$E201+$F201,$E201+$G201),IF($X201&lt;IF($E201+$F201&lt;$E201+$G201,$E201+$F201,$E201+$G201),$X201-IF($E201+$F201&lt;$E201+$G201,$E201+$F201,$E201+$G201),"")))))</f>
        <v/>
      </c>
      <c r="AA201" s="278" t="str">
        <f>IF(ISBLANK(Report!AI201),"",AI201)</f>
        <v/>
      </c>
      <c r="AB201" s="25" t="str">
        <f t="shared" si="12"/>
        <v/>
      </c>
      <c r="AC201" s="26" t="str">
        <f t="shared" si="13"/>
        <v/>
      </c>
      <c r="AE201" s="45"/>
      <c r="AF201" s="177">
        <v>200</v>
      </c>
      <c r="AG201" s="177" t="str">
        <f t="shared" si="11"/>
        <v/>
      </c>
      <c r="AH201" s="177"/>
      <c r="AI201" s="16"/>
      <c r="AJ201" s="189"/>
    </row>
    <row r="202" spans="1:36" ht="17.399999999999999" x14ac:dyDescent="0.3">
      <c r="A202" s="190"/>
      <c r="B202" s="196"/>
      <c r="C202" s="267"/>
      <c r="D202" s="268"/>
      <c r="E202" s="269"/>
      <c r="F202" s="269"/>
      <c r="G202" s="269"/>
      <c r="H202" s="270" t="str">
        <f>IF(AND(I202&lt;&gt;"",I202&lt;&gt;"None"),VLOOKUP(I202,Translation!$N$4:$O$111,2,FALSE),"")</f>
        <v/>
      </c>
      <c r="I202" s="270"/>
      <c r="J202" s="269"/>
      <c r="K202" s="269"/>
      <c r="L202" s="269"/>
      <c r="M202" s="271"/>
      <c r="N202" s="272"/>
      <c r="O202" s="273" t="str">
        <f>IF(AND(IF($J202="",IF($E202+$F202&gt;$E202+$G202,$E202+$F202,$E202+$G202),"XXX")&lt;=IF($E202+$F202&gt;$E202+$G202,$E202+$F202,$E202+$G202),IF($J202="",IF($E202+$F202&gt;$E202+$G202,$E202+$F202,$E202+$G202),"XXX")&gt;=IF($E202+$F202&lt;$E202+$G202,$E202+$F202,$E202+$G202)),"",IF(OR($J202=Translation!$C$50,$J202=Translation!$D$50),"",IF(OR($J202=Translation!$C$51,$J202=Translation!$D$51),Translation!$K$5,IF($J202&gt;IF($E202+$F202&gt;$E202+$G202,$E202+$F202,$E202+$G202),$J202-IF($E202+$F202&gt;$E202+$G202,$E202+$F202,$E202+$G202),IF($J202&lt;IF($E202+$F202&lt;$E202+$G202,$E202+$F202,$E202+$G202),$J202-IF($E202+$F202&lt;$E202+$G202,$E202+$F202,$E202+$G202),"")))))</f>
        <v/>
      </c>
      <c r="P202" s="274" t="str">
        <f>IF(AND(IF($K202="",IF($E202+$F202&gt;$E202+$G202,$E202+$F202,$E202+$G202),"XXX")&lt;=IF($E202+$F202&gt;$E202+$G202,$E202+$F202,$E202+$G202),IF($K202="",IF($E202+$F202&gt;$E202+$G202,$E202+$F202,$E202+$G202),"XXX")&gt;=IF($E202+$F202&lt;$E202+$G202,$E202+$F202,$E202+$G202)),"",IF(OR($K202=Translation!$C$50,$K202=Translation!$D$50),"",IF(OR($K202=Translation!$C$51,$K202=Translation!$D$51),Translation!$K$5,IF($K202&gt;IF($E202+$F202&gt;$E202+$G202,$E202+$F202,$E202+$G202),$K202-IF($E202+$F202&gt;$E202+$G202,$E202+$F202,$E202+$G202),IF($K202&lt;IF($E202+$F202&lt;$E202+$G202,$E202+$F202,$E202+$G202),$K202-IF($E202+$F202&lt;$E202+$G202,$E202+$F202,$E202+$G202),"")))))</f>
        <v/>
      </c>
      <c r="Q202" s="274" t="str">
        <f>IF(AND(IF($L202="",IF($E202+$F202&gt;$E202+$G202,$E202+$F202,$E202+$G202),"XXX")&lt;=IF($E202+$F202&gt;$E202+$G202,$E202+$F202,$E202+$G202),IF($L202="",IF($E202+$F202&gt;$E202+$G202,$E202+$F202,$E202+$G202),"XXX")&gt;=IF($E202+$F202&lt;$E202+$G202,$E202+$F202,$E202+$G202)),"",IF(OR($L202=Translation!$C$50,$L202=Translation!$D$50),"",IF(OR($L202=Translation!$C$51,$L202=Translation!$D$51),Translation!$K$5,IF($L202&gt;IF($E202+$F202&gt;$E202+$G202,$E202+$F202,$E202+$G202),$L202-IF($E202+$F202&gt;$E202+$G202,$E202+$F202,$E202+$G202),IF($L202&lt;IF($E202+$F202&lt;$E202+$G202,$E202+$F202,$E202+$G202),$L202-IF($E202+$F202&lt;$E202+$G202,$E202+$F202,$E202+$G202),"")))))</f>
        <v/>
      </c>
      <c r="R202" s="274" t="str">
        <f>IF(AND(IF($M202="",IF($E202+$F202&gt;$E202+$G202,$E202+$F202,$E202+$G202),"XXX")&lt;=IF($E202+$F202&gt;$E202+$G202,$E202+$F202,$E202+$G202),IF($M202="",IF($E202+$F202&gt;$E202+$G202,$E202+$F202,$E202+$G202),"XXX")&gt;=IF($E202+$F202&lt;$E202+$G202,$E202+$F202,$E202+$G202)),"",IF(OR($M202=Translation!$C$50,$M202=Translation!$D$50),"",IF(OR($M202=Translation!$C$51,$M202=Translation!$D$51),Translation!$K$5,IF($M202&gt;IF($E202+$F202&gt;$E202+$G202,$E202+$F202,$E202+$G202),$M202-IF($E202+$F202&gt;$E202+$G202,$E202+$F202,$E202+$G202),IF($M202&lt;IF($E202+$F202&lt;$E202+$G202,$E202+$F202,$E202+$G202),$M202-IF($E202+$F202&lt;$E202+$G202,$E202+$F202,$E202+$G202),"")))))</f>
        <v/>
      </c>
      <c r="S202" s="275"/>
      <c r="T202" s="23" t="str">
        <f t="shared" si="10"/>
        <v/>
      </c>
      <c r="U202" s="24" t="str">
        <f t="shared" si="14"/>
        <v/>
      </c>
      <c r="V202" s="261"/>
      <c r="W202" s="276"/>
      <c r="X202" s="277"/>
      <c r="Y202" s="264" t="str">
        <f>IF(AND(IF($W202="",IF($E202+$F202&gt;$E202+$G202,$E202+$F202,$E202+$G202),"XXX")&lt;=IF($E202+$F202&gt;$E202+$G202,$E202+$F202,$E202+$G202),IF($W202="",IF($E202+$F202&gt;$E202+$G202,$E202+$F202,$E202+$G202),"XXX")&gt;=IF($E202+$F202&lt;$E202+$G202,$E202+$F202,$E202+$G202)),"",IF(OR($W202=Translation!$C$50,$W202=Translation!$D$50),"",IF(OR($W202=Translation!$C$51,$W202=Translation!$D$51),Translation!$K$5,IF($W202&gt;IF($E202+$F202&gt;$E202+$G202,$E202+$F202,$E202+$G202),$W202-IF($E202+$F202&gt;$E202+$G202,$E202+$F202,$E202+$G202),IF($W202&lt;IF($E202+$F202&lt;$E202+$G202,$E202+$F202,$E202+$G202),$W202-IF($E202+$F202&lt;$E202+$G202,$E202+$F202,$E202+$G202),"")))))</f>
        <v/>
      </c>
      <c r="Z202" s="265" t="str">
        <f>IF(AND(IF($X202="",IF($E202+$F202&gt;$E202+$G202,$E202+$F202,$E202+$G202),"XXX")&lt;=IF($E202+$F202&gt;$E202+$G202,$E202+$F202,$E202+$G202),IF($X202="",IF($E202+$F202&gt;$E202+$G202,$E202+$F202,$E202+$G202),"XXX")&gt;=IF($E202+$F202&lt;$E202+$G202,$E202+$F202,$E202+$G202)),"",IF(OR($X202=Translation!$C$50,$X202=Translation!$D$50),"",IF(OR($X202=Translation!$C$51,$X202=Translation!$D$51),Translation!$K$5,IF($X202&gt;IF($E202+$F202&gt;$E202+$G202,$E202+$F202,$E202+$G202),$X202-IF($E202+$F202&gt;$E202+$G202,$E202+$F202,$E202+$G202),IF($X202&lt;IF($E202+$F202&lt;$E202+$G202,$E202+$F202,$E202+$G202),$X202-IF($E202+$F202&lt;$E202+$G202,$E202+$F202,$E202+$G202),"")))))</f>
        <v/>
      </c>
      <c r="AA202" s="278" t="str">
        <f>IF(ISBLANK(Report!AI202),"",AI202)</f>
        <v/>
      </c>
      <c r="AB202" s="25" t="str">
        <f t="shared" si="12"/>
        <v/>
      </c>
      <c r="AC202" s="26" t="str">
        <f t="shared" si="13"/>
        <v/>
      </c>
      <c r="AE202" s="45"/>
      <c r="AF202" s="15">
        <v>201</v>
      </c>
      <c r="AG202" s="177" t="str">
        <f t="shared" si="11"/>
        <v/>
      </c>
      <c r="AH202" s="177"/>
      <c r="AI202" s="16"/>
      <c r="AJ202" s="189"/>
    </row>
    <row r="203" spans="1:36" ht="17.399999999999999" x14ac:dyDescent="0.3">
      <c r="A203" s="190"/>
      <c r="B203" s="196"/>
      <c r="C203" s="267"/>
      <c r="D203" s="268"/>
      <c r="E203" s="269"/>
      <c r="F203" s="269"/>
      <c r="G203" s="269"/>
      <c r="H203" s="270" t="str">
        <f>IF(AND(I203&lt;&gt;"",I203&lt;&gt;"None"),VLOOKUP(I203,Translation!$N$4:$O$111,2,FALSE),"")</f>
        <v/>
      </c>
      <c r="I203" s="270"/>
      <c r="J203" s="269"/>
      <c r="K203" s="269"/>
      <c r="L203" s="269"/>
      <c r="M203" s="271"/>
      <c r="N203" s="272"/>
      <c r="O203" s="273" t="str">
        <f>IF(AND(IF($J203="",IF($E203+$F203&gt;$E203+$G203,$E203+$F203,$E203+$G203),"XXX")&lt;=IF($E203+$F203&gt;$E203+$G203,$E203+$F203,$E203+$G203),IF($J203="",IF($E203+$F203&gt;$E203+$G203,$E203+$F203,$E203+$G203),"XXX")&gt;=IF($E203+$F203&lt;$E203+$G203,$E203+$F203,$E203+$G203)),"",IF(OR($J203=Translation!$C$50,$J203=Translation!$D$50),"",IF(OR($J203=Translation!$C$51,$J203=Translation!$D$51),Translation!$K$5,IF($J203&gt;IF($E203+$F203&gt;$E203+$G203,$E203+$F203,$E203+$G203),$J203-IF($E203+$F203&gt;$E203+$G203,$E203+$F203,$E203+$G203),IF($J203&lt;IF($E203+$F203&lt;$E203+$G203,$E203+$F203,$E203+$G203),$J203-IF($E203+$F203&lt;$E203+$G203,$E203+$F203,$E203+$G203),"")))))</f>
        <v/>
      </c>
      <c r="P203" s="274" t="str">
        <f>IF(AND(IF($K203="",IF($E203+$F203&gt;$E203+$G203,$E203+$F203,$E203+$G203),"XXX")&lt;=IF($E203+$F203&gt;$E203+$G203,$E203+$F203,$E203+$G203),IF($K203="",IF($E203+$F203&gt;$E203+$G203,$E203+$F203,$E203+$G203),"XXX")&gt;=IF($E203+$F203&lt;$E203+$G203,$E203+$F203,$E203+$G203)),"",IF(OR($K203=Translation!$C$50,$K203=Translation!$D$50),"",IF(OR($K203=Translation!$C$51,$K203=Translation!$D$51),Translation!$K$5,IF($K203&gt;IF($E203+$F203&gt;$E203+$G203,$E203+$F203,$E203+$G203),$K203-IF($E203+$F203&gt;$E203+$G203,$E203+$F203,$E203+$G203),IF($K203&lt;IF($E203+$F203&lt;$E203+$G203,$E203+$F203,$E203+$G203),$K203-IF($E203+$F203&lt;$E203+$G203,$E203+$F203,$E203+$G203),"")))))</f>
        <v/>
      </c>
      <c r="Q203" s="274" t="str">
        <f>IF(AND(IF($L203="",IF($E203+$F203&gt;$E203+$G203,$E203+$F203,$E203+$G203),"XXX")&lt;=IF($E203+$F203&gt;$E203+$G203,$E203+$F203,$E203+$G203),IF($L203="",IF($E203+$F203&gt;$E203+$G203,$E203+$F203,$E203+$G203),"XXX")&gt;=IF($E203+$F203&lt;$E203+$G203,$E203+$F203,$E203+$G203)),"",IF(OR($L203=Translation!$C$50,$L203=Translation!$D$50),"",IF(OR($L203=Translation!$C$51,$L203=Translation!$D$51),Translation!$K$5,IF($L203&gt;IF($E203+$F203&gt;$E203+$G203,$E203+$F203,$E203+$G203),$L203-IF($E203+$F203&gt;$E203+$G203,$E203+$F203,$E203+$G203),IF($L203&lt;IF($E203+$F203&lt;$E203+$G203,$E203+$F203,$E203+$G203),$L203-IF($E203+$F203&lt;$E203+$G203,$E203+$F203,$E203+$G203),"")))))</f>
        <v/>
      </c>
      <c r="R203" s="274" t="str">
        <f>IF(AND(IF($M203="",IF($E203+$F203&gt;$E203+$G203,$E203+$F203,$E203+$G203),"XXX")&lt;=IF($E203+$F203&gt;$E203+$G203,$E203+$F203,$E203+$G203),IF($M203="",IF($E203+$F203&gt;$E203+$G203,$E203+$F203,$E203+$G203),"XXX")&gt;=IF($E203+$F203&lt;$E203+$G203,$E203+$F203,$E203+$G203)),"",IF(OR($M203=Translation!$C$50,$M203=Translation!$D$50),"",IF(OR($M203=Translation!$C$51,$M203=Translation!$D$51),Translation!$K$5,IF($M203&gt;IF($E203+$F203&gt;$E203+$G203,$E203+$F203,$E203+$G203),$M203-IF($E203+$F203&gt;$E203+$G203,$E203+$F203,$E203+$G203),IF($M203&lt;IF($E203+$F203&lt;$E203+$G203,$E203+$F203,$E203+$G203),$M203-IF($E203+$F203&lt;$E203+$G203,$E203+$F203,$E203+$G203),"")))))</f>
        <v/>
      </c>
      <c r="S203" s="275"/>
      <c r="T203" s="23" t="str">
        <f t="shared" si="10"/>
        <v/>
      </c>
      <c r="U203" s="24" t="str">
        <f t="shared" si="14"/>
        <v/>
      </c>
      <c r="V203" s="261"/>
      <c r="W203" s="276"/>
      <c r="X203" s="277"/>
      <c r="Y203" s="264" t="str">
        <f>IF(AND(IF($W203="",IF($E203+$F203&gt;$E203+$G203,$E203+$F203,$E203+$G203),"XXX")&lt;=IF($E203+$F203&gt;$E203+$G203,$E203+$F203,$E203+$G203),IF($W203="",IF($E203+$F203&gt;$E203+$G203,$E203+$F203,$E203+$G203),"XXX")&gt;=IF($E203+$F203&lt;$E203+$G203,$E203+$F203,$E203+$G203)),"",IF(OR($W203=Translation!$C$50,$W203=Translation!$D$50),"",IF(OR($W203=Translation!$C$51,$W203=Translation!$D$51),Translation!$K$5,IF($W203&gt;IF($E203+$F203&gt;$E203+$G203,$E203+$F203,$E203+$G203),$W203-IF($E203+$F203&gt;$E203+$G203,$E203+$F203,$E203+$G203),IF($W203&lt;IF($E203+$F203&lt;$E203+$G203,$E203+$F203,$E203+$G203),$W203-IF($E203+$F203&lt;$E203+$G203,$E203+$F203,$E203+$G203),"")))))</f>
        <v/>
      </c>
      <c r="Z203" s="265" t="str">
        <f>IF(AND(IF($X203="",IF($E203+$F203&gt;$E203+$G203,$E203+$F203,$E203+$G203),"XXX")&lt;=IF($E203+$F203&gt;$E203+$G203,$E203+$F203,$E203+$G203),IF($X203="",IF($E203+$F203&gt;$E203+$G203,$E203+$F203,$E203+$G203),"XXX")&gt;=IF($E203+$F203&lt;$E203+$G203,$E203+$F203,$E203+$G203)),"",IF(OR($X203=Translation!$C$50,$X203=Translation!$D$50),"",IF(OR($X203=Translation!$C$51,$X203=Translation!$D$51),Translation!$K$5,IF($X203&gt;IF($E203+$F203&gt;$E203+$G203,$E203+$F203,$E203+$G203),$X203-IF($E203+$F203&gt;$E203+$G203,$E203+$F203,$E203+$G203),IF($X203&lt;IF($E203+$F203&lt;$E203+$G203,$E203+$F203,$E203+$G203),$X203-IF($E203+$F203&lt;$E203+$G203,$E203+$F203,$E203+$G203),"")))))</f>
        <v/>
      </c>
      <c r="AA203" s="278" t="str">
        <f>IF(ISBLANK(Report!AI203),"",AI203)</f>
        <v/>
      </c>
      <c r="AB203" s="25" t="str">
        <f t="shared" si="12"/>
        <v/>
      </c>
      <c r="AC203" s="26" t="str">
        <f t="shared" si="13"/>
        <v/>
      </c>
      <c r="AE203" s="45"/>
      <c r="AF203" s="177">
        <v>202</v>
      </c>
      <c r="AG203" s="177" t="str">
        <f t="shared" si="11"/>
        <v/>
      </c>
      <c r="AH203" s="177"/>
      <c r="AI203" s="16"/>
      <c r="AJ203" s="189"/>
    </row>
    <row r="204" spans="1:36" ht="17.399999999999999" x14ac:dyDescent="0.3">
      <c r="A204" s="190"/>
      <c r="B204" s="196"/>
      <c r="C204" s="267"/>
      <c r="D204" s="268"/>
      <c r="E204" s="269"/>
      <c r="F204" s="269"/>
      <c r="G204" s="269"/>
      <c r="H204" s="270" t="str">
        <f>IF(AND(I204&lt;&gt;"",I204&lt;&gt;"None"),VLOOKUP(I204,Translation!$N$4:$O$111,2,FALSE),"")</f>
        <v/>
      </c>
      <c r="I204" s="270"/>
      <c r="J204" s="269"/>
      <c r="K204" s="269"/>
      <c r="L204" s="269"/>
      <c r="M204" s="271"/>
      <c r="N204" s="272"/>
      <c r="O204" s="273" t="str">
        <f>IF(AND(IF($J204="",IF($E204+$F204&gt;$E204+$G204,$E204+$F204,$E204+$G204),"XXX")&lt;=IF($E204+$F204&gt;$E204+$G204,$E204+$F204,$E204+$G204),IF($J204="",IF($E204+$F204&gt;$E204+$G204,$E204+$F204,$E204+$G204),"XXX")&gt;=IF($E204+$F204&lt;$E204+$G204,$E204+$F204,$E204+$G204)),"",IF(OR($J204=Translation!$C$50,$J204=Translation!$D$50),"",IF(OR($J204=Translation!$C$51,$J204=Translation!$D$51),Translation!$K$5,IF($J204&gt;IF($E204+$F204&gt;$E204+$G204,$E204+$F204,$E204+$G204),$J204-IF($E204+$F204&gt;$E204+$G204,$E204+$F204,$E204+$G204),IF($J204&lt;IF($E204+$F204&lt;$E204+$G204,$E204+$F204,$E204+$G204),$J204-IF($E204+$F204&lt;$E204+$G204,$E204+$F204,$E204+$G204),"")))))</f>
        <v/>
      </c>
      <c r="P204" s="274" t="str">
        <f>IF(AND(IF($K204="",IF($E204+$F204&gt;$E204+$G204,$E204+$F204,$E204+$G204),"XXX")&lt;=IF($E204+$F204&gt;$E204+$G204,$E204+$F204,$E204+$G204),IF($K204="",IF($E204+$F204&gt;$E204+$G204,$E204+$F204,$E204+$G204),"XXX")&gt;=IF($E204+$F204&lt;$E204+$G204,$E204+$F204,$E204+$G204)),"",IF(OR($K204=Translation!$C$50,$K204=Translation!$D$50),"",IF(OR($K204=Translation!$C$51,$K204=Translation!$D$51),Translation!$K$5,IF($K204&gt;IF($E204+$F204&gt;$E204+$G204,$E204+$F204,$E204+$G204),$K204-IF($E204+$F204&gt;$E204+$G204,$E204+$F204,$E204+$G204),IF($K204&lt;IF($E204+$F204&lt;$E204+$G204,$E204+$F204,$E204+$G204),$K204-IF($E204+$F204&lt;$E204+$G204,$E204+$F204,$E204+$G204),"")))))</f>
        <v/>
      </c>
      <c r="Q204" s="274" t="str">
        <f>IF(AND(IF($L204="",IF($E204+$F204&gt;$E204+$G204,$E204+$F204,$E204+$G204),"XXX")&lt;=IF($E204+$F204&gt;$E204+$G204,$E204+$F204,$E204+$G204),IF($L204="",IF($E204+$F204&gt;$E204+$G204,$E204+$F204,$E204+$G204),"XXX")&gt;=IF($E204+$F204&lt;$E204+$G204,$E204+$F204,$E204+$G204)),"",IF(OR($L204=Translation!$C$50,$L204=Translation!$D$50),"",IF(OR($L204=Translation!$C$51,$L204=Translation!$D$51),Translation!$K$5,IF($L204&gt;IF($E204+$F204&gt;$E204+$G204,$E204+$F204,$E204+$G204),$L204-IF($E204+$F204&gt;$E204+$G204,$E204+$F204,$E204+$G204),IF($L204&lt;IF($E204+$F204&lt;$E204+$G204,$E204+$F204,$E204+$G204),$L204-IF($E204+$F204&lt;$E204+$G204,$E204+$F204,$E204+$G204),"")))))</f>
        <v/>
      </c>
      <c r="R204" s="274" t="str">
        <f>IF(AND(IF($M204="",IF($E204+$F204&gt;$E204+$G204,$E204+$F204,$E204+$G204),"XXX")&lt;=IF($E204+$F204&gt;$E204+$G204,$E204+$F204,$E204+$G204),IF($M204="",IF($E204+$F204&gt;$E204+$G204,$E204+$F204,$E204+$G204),"XXX")&gt;=IF($E204+$F204&lt;$E204+$G204,$E204+$F204,$E204+$G204)),"",IF(OR($M204=Translation!$C$50,$M204=Translation!$D$50),"",IF(OR($M204=Translation!$C$51,$M204=Translation!$D$51),Translation!$K$5,IF($M204&gt;IF($E204+$F204&gt;$E204+$G204,$E204+$F204,$E204+$G204),$M204-IF($E204+$F204&gt;$E204+$G204,$E204+$F204,$E204+$G204),IF($M204&lt;IF($E204+$F204&lt;$E204+$G204,$E204+$F204,$E204+$G204),$M204-IF($E204+$F204&lt;$E204+$G204,$E204+$F204,$E204+$G204),"")))))</f>
        <v/>
      </c>
      <c r="S204" s="275"/>
      <c r="T204" s="23" t="str">
        <f t="shared" si="10"/>
        <v/>
      </c>
      <c r="U204" s="24" t="str">
        <f t="shared" si="14"/>
        <v/>
      </c>
      <c r="V204" s="261"/>
      <c r="W204" s="276"/>
      <c r="X204" s="277"/>
      <c r="Y204" s="264" t="str">
        <f>IF(AND(IF($W204="",IF($E204+$F204&gt;$E204+$G204,$E204+$F204,$E204+$G204),"XXX")&lt;=IF($E204+$F204&gt;$E204+$G204,$E204+$F204,$E204+$G204),IF($W204="",IF($E204+$F204&gt;$E204+$G204,$E204+$F204,$E204+$G204),"XXX")&gt;=IF($E204+$F204&lt;$E204+$G204,$E204+$F204,$E204+$G204)),"",IF(OR($W204=Translation!$C$50,$W204=Translation!$D$50),"",IF(OR($W204=Translation!$C$51,$W204=Translation!$D$51),Translation!$K$5,IF($W204&gt;IF($E204+$F204&gt;$E204+$G204,$E204+$F204,$E204+$G204),$W204-IF($E204+$F204&gt;$E204+$G204,$E204+$F204,$E204+$G204),IF($W204&lt;IF($E204+$F204&lt;$E204+$G204,$E204+$F204,$E204+$G204),$W204-IF($E204+$F204&lt;$E204+$G204,$E204+$F204,$E204+$G204),"")))))</f>
        <v/>
      </c>
      <c r="Z204" s="265" t="str">
        <f>IF(AND(IF($X204="",IF($E204+$F204&gt;$E204+$G204,$E204+$F204,$E204+$G204),"XXX")&lt;=IF($E204+$F204&gt;$E204+$G204,$E204+$F204,$E204+$G204),IF($X204="",IF($E204+$F204&gt;$E204+$G204,$E204+$F204,$E204+$G204),"XXX")&gt;=IF($E204+$F204&lt;$E204+$G204,$E204+$F204,$E204+$G204)),"",IF(OR($X204=Translation!$C$50,$X204=Translation!$D$50),"",IF(OR($X204=Translation!$C$51,$X204=Translation!$D$51),Translation!$K$5,IF($X204&gt;IF($E204+$F204&gt;$E204+$G204,$E204+$F204,$E204+$G204),$X204-IF($E204+$F204&gt;$E204+$G204,$E204+$F204,$E204+$G204),IF($X204&lt;IF($E204+$F204&lt;$E204+$G204,$E204+$F204,$E204+$G204),$X204-IF($E204+$F204&lt;$E204+$G204,$E204+$F204,$E204+$G204),"")))))</f>
        <v/>
      </c>
      <c r="AA204" s="278" t="str">
        <f>IF(ISBLANK(Report!AI204),"",AI204)</f>
        <v/>
      </c>
      <c r="AB204" s="25" t="str">
        <f t="shared" si="12"/>
        <v/>
      </c>
      <c r="AC204" s="26" t="str">
        <f t="shared" si="13"/>
        <v/>
      </c>
      <c r="AE204" s="45"/>
      <c r="AF204" s="15">
        <v>203</v>
      </c>
      <c r="AG204" s="177" t="str">
        <f t="shared" si="11"/>
        <v/>
      </c>
      <c r="AH204" s="177"/>
      <c r="AI204" s="16"/>
      <c r="AJ204" s="189"/>
    </row>
    <row r="205" spans="1:36" ht="17.399999999999999" x14ac:dyDescent="0.3">
      <c r="A205" s="190"/>
      <c r="B205" s="196"/>
      <c r="C205" s="267"/>
      <c r="D205" s="268"/>
      <c r="E205" s="269"/>
      <c r="F205" s="269"/>
      <c r="G205" s="269"/>
      <c r="H205" s="270" t="str">
        <f>IF(AND(I205&lt;&gt;"",I205&lt;&gt;"None"),VLOOKUP(I205,Translation!$N$4:$O$111,2,FALSE),"")</f>
        <v/>
      </c>
      <c r="I205" s="270"/>
      <c r="J205" s="269"/>
      <c r="K205" s="269"/>
      <c r="L205" s="269"/>
      <c r="M205" s="271"/>
      <c r="N205" s="272"/>
      <c r="O205" s="273" t="str">
        <f>IF(AND(IF($J205="",IF($E205+$F205&gt;$E205+$G205,$E205+$F205,$E205+$G205),"XXX")&lt;=IF($E205+$F205&gt;$E205+$G205,$E205+$F205,$E205+$G205),IF($J205="",IF($E205+$F205&gt;$E205+$G205,$E205+$F205,$E205+$G205),"XXX")&gt;=IF($E205+$F205&lt;$E205+$G205,$E205+$F205,$E205+$G205)),"",IF(OR($J205=Translation!$C$50,$J205=Translation!$D$50),"",IF(OR($J205=Translation!$C$51,$J205=Translation!$D$51),Translation!$K$5,IF($J205&gt;IF($E205+$F205&gt;$E205+$G205,$E205+$F205,$E205+$G205),$J205-IF($E205+$F205&gt;$E205+$G205,$E205+$F205,$E205+$G205),IF($J205&lt;IF($E205+$F205&lt;$E205+$G205,$E205+$F205,$E205+$G205),$J205-IF($E205+$F205&lt;$E205+$G205,$E205+$F205,$E205+$G205),"")))))</f>
        <v/>
      </c>
      <c r="P205" s="274" t="str">
        <f>IF(AND(IF($K205="",IF($E205+$F205&gt;$E205+$G205,$E205+$F205,$E205+$G205),"XXX")&lt;=IF($E205+$F205&gt;$E205+$G205,$E205+$F205,$E205+$G205),IF($K205="",IF($E205+$F205&gt;$E205+$G205,$E205+$F205,$E205+$G205),"XXX")&gt;=IF($E205+$F205&lt;$E205+$G205,$E205+$F205,$E205+$G205)),"",IF(OR($K205=Translation!$C$50,$K205=Translation!$D$50),"",IF(OR($K205=Translation!$C$51,$K205=Translation!$D$51),Translation!$K$5,IF($K205&gt;IF($E205+$F205&gt;$E205+$G205,$E205+$F205,$E205+$G205),$K205-IF($E205+$F205&gt;$E205+$G205,$E205+$F205,$E205+$G205),IF($K205&lt;IF($E205+$F205&lt;$E205+$G205,$E205+$F205,$E205+$G205),$K205-IF($E205+$F205&lt;$E205+$G205,$E205+$F205,$E205+$G205),"")))))</f>
        <v/>
      </c>
      <c r="Q205" s="274" t="str">
        <f>IF(AND(IF($L205="",IF($E205+$F205&gt;$E205+$G205,$E205+$F205,$E205+$G205),"XXX")&lt;=IF($E205+$F205&gt;$E205+$G205,$E205+$F205,$E205+$G205),IF($L205="",IF($E205+$F205&gt;$E205+$G205,$E205+$F205,$E205+$G205),"XXX")&gt;=IF($E205+$F205&lt;$E205+$G205,$E205+$F205,$E205+$G205)),"",IF(OR($L205=Translation!$C$50,$L205=Translation!$D$50),"",IF(OR($L205=Translation!$C$51,$L205=Translation!$D$51),Translation!$K$5,IF($L205&gt;IF($E205+$F205&gt;$E205+$G205,$E205+$F205,$E205+$G205),$L205-IF($E205+$F205&gt;$E205+$G205,$E205+$F205,$E205+$G205),IF($L205&lt;IF($E205+$F205&lt;$E205+$G205,$E205+$F205,$E205+$G205),$L205-IF($E205+$F205&lt;$E205+$G205,$E205+$F205,$E205+$G205),"")))))</f>
        <v/>
      </c>
      <c r="R205" s="274" t="str">
        <f>IF(AND(IF($M205="",IF($E205+$F205&gt;$E205+$G205,$E205+$F205,$E205+$G205),"XXX")&lt;=IF($E205+$F205&gt;$E205+$G205,$E205+$F205,$E205+$G205),IF($M205="",IF($E205+$F205&gt;$E205+$G205,$E205+$F205,$E205+$G205),"XXX")&gt;=IF($E205+$F205&lt;$E205+$G205,$E205+$F205,$E205+$G205)),"",IF(OR($M205=Translation!$C$50,$M205=Translation!$D$50),"",IF(OR($M205=Translation!$C$51,$M205=Translation!$D$51),Translation!$K$5,IF($M205&gt;IF($E205+$F205&gt;$E205+$G205,$E205+$F205,$E205+$G205),$M205-IF($E205+$F205&gt;$E205+$G205,$E205+$F205,$E205+$G205),IF($M205&lt;IF($E205+$F205&lt;$E205+$G205,$E205+$F205,$E205+$G205),$M205-IF($E205+$F205&lt;$E205+$G205,$E205+$F205,$E205+$G205),"")))))</f>
        <v/>
      </c>
      <c r="S205" s="275"/>
      <c r="T205" s="23" t="str">
        <f t="shared" si="10"/>
        <v/>
      </c>
      <c r="U205" s="24" t="str">
        <f t="shared" si="14"/>
        <v/>
      </c>
      <c r="V205" s="261"/>
      <c r="W205" s="276"/>
      <c r="X205" s="277"/>
      <c r="Y205" s="264" t="str">
        <f>IF(AND(IF($W205="",IF($E205+$F205&gt;$E205+$G205,$E205+$F205,$E205+$G205),"XXX")&lt;=IF($E205+$F205&gt;$E205+$G205,$E205+$F205,$E205+$G205),IF($W205="",IF($E205+$F205&gt;$E205+$G205,$E205+$F205,$E205+$G205),"XXX")&gt;=IF($E205+$F205&lt;$E205+$G205,$E205+$F205,$E205+$G205)),"",IF(OR($W205=Translation!$C$50,$W205=Translation!$D$50),"",IF(OR($W205=Translation!$C$51,$W205=Translation!$D$51),Translation!$K$5,IF($W205&gt;IF($E205+$F205&gt;$E205+$G205,$E205+$F205,$E205+$G205),$W205-IF($E205+$F205&gt;$E205+$G205,$E205+$F205,$E205+$G205),IF($W205&lt;IF($E205+$F205&lt;$E205+$G205,$E205+$F205,$E205+$G205),$W205-IF($E205+$F205&lt;$E205+$G205,$E205+$F205,$E205+$G205),"")))))</f>
        <v/>
      </c>
      <c r="Z205" s="265" t="str">
        <f>IF(AND(IF($X205="",IF($E205+$F205&gt;$E205+$G205,$E205+$F205,$E205+$G205),"XXX")&lt;=IF($E205+$F205&gt;$E205+$G205,$E205+$F205,$E205+$G205),IF($X205="",IF($E205+$F205&gt;$E205+$G205,$E205+$F205,$E205+$G205),"XXX")&gt;=IF($E205+$F205&lt;$E205+$G205,$E205+$F205,$E205+$G205)),"",IF(OR($X205=Translation!$C$50,$X205=Translation!$D$50),"",IF(OR($X205=Translation!$C$51,$X205=Translation!$D$51),Translation!$K$5,IF($X205&gt;IF($E205+$F205&gt;$E205+$G205,$E205+$F205,$E205+$G205),$X205-IF($E205+$F205&gt;$E205+$G205,$E205+$F205,$E205+$G205),IF($X205&lt;IF($E205+$F205&lt;$E205+$G205,$E205+$F205,$E205+$G205),$X205-IF($E205+$F205&lt;$E205+$G205,$E205+$F205,$E205+$G205),"")))))</f>
        <v/>
      </c>
      <c r="AA205" s="278" t="str">
        <f>IF(ISBLANK(Report!AI205),"",AI205)</f>
        <v/>
      </c>
      <c r="AB205" s="25" t="str">
        <f t="shared" si="12"/>
        <v/>
      </c>
      <c r="AC205" s="26" t="str">
        <f t="shared" si="13"/>
        <v/>
      </c>
      <c r="AE205" s="45"/>
      <c r="AF205" s="177">
        <v>204</v>
      </c>
      <c r="AG205" s="177" t="str">
        <f t="shared" si="11"/>
        <v/>
      </c>
      <c r="AH205" s="177"/>
      <c r="AI205" s="16"/>
      <c r="AJ205" s="189"/>
    </row>
    <row r="206" spans="1:36" ht="17.399999999999999" x14ac:dyDescent="0.3">
      <c r="A206" s="190"/>
      <c r="B206" s="196"/>
      <c r="C206" s="267"/>
      <c r="D206" s="268"/>
      <c r="E206" s="269"/>
      <c r="F206" s="269"/>
      <c r="G206" s="269"/>
      <c r="H206" s="270" t="str">
        <f>IF(AND(I206&lt;&gt;"",I206&lt;&gt;"None"),VLOOKUP(I206,Translation!$N$4:$O$111,2,FALSE),"")</f>
        <v/>
      </c>
      <c r="I206" s="270"/>
      <c r="J206" s="269"/>
      <c r="K206" s="269"/>
      <c r="L206" s="269"/>
      <c r="M206" s="271"/>
      <c r="N206" s="272"/>
      <c r="O206" s="273" t="str">
        <f>IF(AND(IF($J206="",IF($E206+$F206&gt;$E206+$G206,$E206+$F206,$E206+$G206),"XXX")&lt;=IF($E206+$F206&gt;$E206+$G206,$E206+$F206,$E206+$G206),IF($J206="",IF($E206+$F206&gt;$E206+$G206,$E206+$F206,$E206+$G206),"XXX")&gt;=IF($E206+$F206&lt;$E206+$G206,$E206+$F206,$E206+$G206)),"",IF(OR($J206=Translation!$C$50,$J206=Translation!$D$50),"",IF(OR($J206=Translation!$C$51,$J206=Translation!$D$51),Translation!$K$5,IF($J206&gt;IF($E206+$F206&gt;$E206+$G206,$E206+$F206,$E206+$G206),$J206-IF($E206+$F206&gt;$E206+$G206,$E206+$F206,$E206+$G206),IF($J206&lt;IF($E206+$F206&lt;$E206+$G206,$E206+$F206,$E206+$G206),$J206-IF($E206+$F206&lt;$E206+$G206,$E206+$F206,$E206+$G206),"")))))</f>
        <v/>
      </c>
      <c r="P206" s="274" t="str">
        <f>IF(AND(IF($K206="",IF($E206+$F206&gt;$E206+$G206,$E206+$F206,$E206+$G206),"XXX")&lt;=IF($E206+$F206&gt;$E206+$G206,$E206+$F206,$E206+$G206),IF($K206="",IF($E206+$F206&gt;$E206+$G206,$E206+$F206,$E206+$G206),"XXX")&gt;=IF($E206+$F206&lt;$E206+$G206,$E206+$F206,$E206+$G206)),"",IF(OR($K206=Translation!$C$50,$K206=Translation!$D$50),"",IF(OR($K206=Translation!$C$51,$K206=Translation!$D$51),Translation!$K$5,IF($K206&gt;IF($E206+$F206&gt;$E206+$G206,$E206+$F206,$E206+$G206),$K206-IF($E206+$F206&gt;$E206+$G206,$E206+$F206,$E206+$G206),IF($K206&lt;IF($E206+$F206&lt;$E206+$G206,$E206+$F206,$E206+$G206),$K206-IF($E206+$F206&lt;$E206+$G206,$E206+$F206,$E206+$G206),"")))))</f>
        <v/>
      </c>
      <c r="Q206" s="274" t="str">
        <f>IF(AND(IF($L206="",IF($E206+$F206&gt;$E206+$G206,$E206+$F206,$E206+$G206),"XXX")&lt;=IF($E206+$F206&gt;$E206+$G206,$E206+$F206,$E206+$G206),IF($L206="",IF($E206+$F206&gt;$E206+$G206,$E206+$F206,$E206+$G206),"XXX")&gt;=IF($E206+$F206&lt;$E206+$G206,$E206+$F206,$E206+$G206)),"",IF(OR($L206=Translation!$C$50,$L206=Translation!$D$50),"",IF(OR($L206=Translation!$C$51,$L206=Translation!$D$51),Translation!$K$5,IF($L206&gt;IF($E206+$F206&gt;$E206+$G206,$E206+$F206,$E206+$G206),$L206-IF($E206+$F206&gt;$E206+$G206,$E206+$F206,$E206+$G206),IF($L206&lt;IF($E206+$F206&lt;$E206+$G206,$E206+$F206,$E206+$G206),$L206-IF($E206+$F206&lt;$E206+$G206,$E206+$F206,$E206+$G206),"")))))</f>
        <v/>
      </c>
      <c r="R206" s="274" t="str">
        <f>IF(AND(IF($M206="",IF($E206+$F206&gt;$E206+$G206,$E206+$F206,$E206+$G206),"XXX")&lt;=IF($E206+$F206&gt;$E206+$G206,$E206+$F206,$E206+$G206),IF($M206="",IF($E206+$F206&gt;$E206+$G206,$E206+$F206,$E206+$G206),"XXX")&gt;=IF($E206+$F206&lt;$E206+$G206,$E206+$F206,$E206+$G206)),"",IF(OR($M206=Translation!$C$50,$M206=Translation!$D$50),"",IF(OR($M206=Translation!$C$51,$M206=Translation!$D$51),Translation!$K$5,IF($M206&gt;IF($E206+$F206&gt;$E206+$G206,$E206+$F206,$E206+$G206),$M206-IF($E206+$F206&gt;$E206+$G206,$E206+$F206,$E206+$G206),IF($M206&lt;IF($E206+$F206&lt;$E206+$G206,$E206+$F206,$E206+$G206),$M206-IF($E206+$F206&lt;$E206+$G206,$E206+$F206,$E206+$G206),"")))))</f>
        <v/>
      </c>
      <c r="S206" s="275"/>
      <c r="T206" s="23" t="str">
        <f t="shared" si="10"/>
        <v/>
      </c>
      <c r="U206" s="24" t="str">
        <f t="shared" si="14"/>
        <v/>
      </c>
      <c r="V206" s="261"/>
      <c r="W206" s="276"/>
      <c r="X206" s="277"/>
      <c r="Y206" s="264" t="str">
        <f>IF(AND(IF($W206="",IF($E206+$F206&gt;$E206+$G206,$E206+$F206,$E206+$G206),"XXX")&lt;=IF($E206+$F206&gt;$E206+$G206,$E206+$F206,$E206+$G206),IF($W206="",IF($E206+$F206&gt;$E206+$G206,$E206+$F206,$E206+$G206),"XXX")&gt;=IF($E206+$F206&lt;$E206+$G206,$E206+$F206,$E206+$G206)),"",IF(OR($W206=Translation!$C$50,$W206=Translation!$D$50),"",IF(OR($W206=Translation!$C$51,$W206=Translation!$D$51),Translation!$K$5,IF($W206&gt;IF($E206+$F206&gt;$E206+$G206,$E206+$F206,$E206+$G206),$W206-IF($E206+$F206&gt;$E206+$G206,$E206+$F206,$E206+$G206),IF($W206&lt;IF($E206+$F206&lt;$E206+$G206,$E206+$F206,$E206+$G206),$W206-IF($E206+$F206&lt;$E206+$G206,$E206+$F206,$E206+$G206),"")))))</f>
        <v/>
      </c>
      <c r="Z206" s="265" t="str">
        <f>IF(AND(IF($X206="",IF($E206+$F206&gt;$E206+$G206,$E206+$F206,$E206+$G206),"XXX")&lt;=IF($E206+$F206&gt;$E206+$G206,$E206+$F206,$E206+$G206),IF($X206="",IF($E206+$F206&gt;$E206+$G206,$E206+$F206,$E206+$G206),"XXX")&gt;=IF($E206+$F206&lt;$E206+$G206,$E206+$F206,$E206+$G206)),"",IF(OR($X206=Translation!$C$50,$X206=Translation!$D$50),"",IF(OR($X206=Translation!$C$51,$X206=Translation!$D$51),Translation!$K$5,IF($X206&gt;IF($E206+$F206&gt;$E206+$G206,$E206+$F206,$E206+$G206),$X206-IF($E206+$F206&gt;$E206+$G206,$E206+$F206,$E206+$G206),IF($X206&lt;IF($E206+$F206&lt;$E206+$G206,$E206+$F206,$E206+$G206),$X206-IF($E206+$F206&lt;$E206+$G206,$E206+$F206,$E206+$G206),"")))))</f>
        <v/>
      </c>
      <c r="AA206" s="278" t="str">
        <f>IF(ISBLANK(Report!AI206),"",AI206)</f>
        <v/>
      </c>
      <c r="AB206" s="25" t="str">
        <f t="shared" si="12"/>
        <v/>
      </c>
      <c r="AC206" s="26" t="str">
        <f t="shared" si="13"/>
        <v/>
      </c>
      <c r="AE206" s="45"/>
      <c r="AF206" s="15">
        <v>205</v>
      </c>
      <c r="AG206" s="177" t="str">
        <f t="shared" si="11"/>
        <v/>
      </c>
      <c r="AH206" s="177"/>
      <c r="AI206" s="16"/>
      <c r="AJ206" s="189"/>
    </row>
    <row r="207" spans="1:36" ht="17.399999999999999" x14ac:dyDescent="0.3">
      <c r="A207" s="190"/>
      <c r="B207" s="196"/>
      <c r="C207" s="267"/>
      <c r="D207" s="268"/>
      <c r="E207" s="269"/>
      <c r="F207" s="269"/>
      <c r="G207" s="269"/>
      <c r="H207" s="270" t="str">
        <f>IF(AND(I207&lt;&gt;"",I207&lt;&gt;"None"),VLOOKUP(I207,Translation!$N$4:$O$111,2,FALSE),"")</f>
        <v/>
      </c>
      <c r="I207" s="270"/>
      <c r="J207" s="269"/>
      <c r="K207" s="269"/>
      <c r="L207" s="269"/>
      <c r="M207" s="271"/>
      <c r="N207" s="272"/>
      <c r="O207" s="273" t="str">
        <f>IF(AND(IF($J207="",IF($E207+$F207&gt;$E207+$G207,$E207+$F207,$E207+$G207),"XXX")&lt;=IF($E207+$F207&gt;$E207+$G207,$E207+$F207,$E207+$G207),IF($J207="",IF($E207+$F207&gt;$E207+$G207,$E207+$F207,$E207+$G207),"XXX")&gt;=IF($E207+$F207&lt;$E207+$G207,$E207+$F207,$E207+$G207)),"",IF(OR($J207=Translation!$C$50,$J207=Translation!$D$50),"",IF(OR($J207=Translation!$C$51,$J207=Translation!$D$51),Translation!$K$5,IF($J207&gt;IF($E207+$F207&gt;$E207+$G207,$E207+$F207,$E207+$G207),$J207-IF($E207+$F207&gt;$E207+$G207,$E207+$F207,$E207+$G207),IF($J207&lt;IF($E207+$F207&lt;$E207+$G207,$E207+$F207,$E207+$G207),$J207-IF($E207+$F207&lt;$E207+$G207,$E207+$F207,$E207+$G207),"")))))</f>
        <v/>
      </c>
      <c r="P207" s="274" t="str">
        <f>IF(AND(IF($K207="",IF($E207+$F207&gt;$E207+$G207,$E207+$F207,$E207+$G207),"XXX")&lt;=IF($E207+$F207&gt;$E207+$G207,$E207+$F207,$E207+$G207),IF($K207="",IF($E207+$F207&gt;$E207+$G207,$E207+$F207,$E207+$G207),"XXX")&gt;=IF($E207+$F207&lt;$E207+$G207,$E207+$F207,$E207+$G207)),"",IF(OR($K207=Translation!$C$50,$K207=Translation!$D$50),"",IF(OR($K207=Translation!$C$51,$K207=Translation!$D$51),Translation!$K$5,IF($K207&gt;IF($E207+$F207&gt;$E207+$G207,$E207+$F207,$E207+$G207),$K207-IF($E207+$F207&gt;$E207+$G207,$E207+$F207,$E207+$G207),IF($K207&lt;IF($E207+$F207&lt;$E207+$G207,$E207+$F207,$E207+$G207),$K207-IF($E207+$F207&lt;$E207+$G207,$E207+$F207,$E207+$G207),"")))))</f>
        <v/>
      </c>
      <c r="Q207" s="274" t="str">
        <f>IF(AND(IF($L207="",IF($E207+$F207&gt;$E207+$G207,$E207+$F207,$E207+$G207),"XXX")&lt;=IF($E207+$F207&gt;$E207+$G207,$E207+$F207,$E207+$G207),IF($L207="",IF($E207+$F207&gt;$E207+$G207,$E207+$F207,$E207+$G207),"XXX")&gt;=IF($E207+$F207&lt;$E207+$G207,$E207+$F207,$E207+$G207)),"",IF(OR($L207=Translation!$C$50,$L207=Translation!$D$50),"",IF(OR($L207=Translation!$C$51,$L207=Translation!$D$51),Translation!$K$5,IF($L207&gt;IF($E207+$F207&gt;$E207+$G207,$E207+$F207,$E207+$G207),$L207-IF($E207+$F207&gt;$E207+$G207,$E207+$F207,$E207+$G207),IF($L207&lt;IF($E207+$F207&lt;$E207+$G207,$E207+$F207,$E207+$G207),$L207-IF($E207+$F207&lt;$E207+$G207,$E207+$F207,$E207+$G207),"")))))</f>
        <v/>
      </c>
      <c r="R207" s="274" t="str">
        <f>IF(AND(IF($M207="",IF($E207+$F207&gt;$E207+$G207,$E207+$F207,$E207+$G207),"XXX")&lt;=IF($E207+$F207&gt;$E207+$G207,$E207+$F207,$E207+$G207),IF($M207="",IF($E207+$F207&gt;$E207+$G207,$E207+$F207,$E207+$G207),"XXX")&gt;=IF($E207+$F207&lt;$E207+$G207,$E207+$F207,$E207+$G207)),"",IF(OR($M207=Translation!$C$50,$M207=Translation!$D$50),"",IF(OR($M207=Translation!$C$51,$M207=Translation!$D$51),Translation!$K$5,IF($M207&gt;IF($E207+$F207&gt;$E207+$G207,$E207+$F207,$E207+$G207),$M207-IF($E207+$F207&gt;$E207+$G207,$E207+$F207,$E207+$G207),IF($M207&lt;IF($E207+$F207&lt;$E207+$G207,$E207+$F207,$E207+$G207),$M207-IF($E207+$F207&lt;$E207+$G207,$E207+$F207,$E207+$G207),"")))))</f>
        <v/>
      </c>
      <c r="S207" s="275"/>
      <c r="T207" s="23" t="str">
        <f t="shared" si="10"/>
        <v/>
      </c>
      <c r="U207" s="24" t="str">
        <f t="shared" si="14"/>
        <v/>
      </c>
      <c r="V207" s="261"/>
      <c r="W207" s="276"/>
      <c r="X207" s="277"/>
      <c r="Y207" s="264" t="str">
        <f>IF(AND(IF($W207="",IF($E207+$F207&gt;$E207+$G207,$E207+$F207,$E207+$G207),"XXX")&lt;=IF($E207+$F207&gt;$E207+$G207,$E207+$F207,$E207+$G207),IF($W207="",IF($E207+$F207&gt;$E207+$G207,$E207+$F207,$E207+$G207),"XXX")&gt;=IF($E207+$F207&lt;$E207+$G207,$E207+$F207,$E207+$G207)),"",IF(OR($W207=Translation!$C$50,$W207=Translation!$D$50),"",IF(OR($W207=Translation!$C$51,$W207=Translation!$D$51),Translation!$K$5,IF($W207&gt;IF($E207+$F207&gt;$E207+$G207,$E207+$F207,$E207+$G207),$W207-IF($E207+$F207&gt;$E207+$G207,$E207+$F207,$E207+$G207),IF($W207&lt;IF($E207+$F207&lt;$E207+$G207,$E207+$F207,$E207+$G207),$W207-IF($E207+$F207&lt;$E207+$G207,$E207+$F207,$E207+$G207),"")))))</f>
        <v/>
      </c>
      <c r="Z207" s="265" t="str">
        <f>IF(AND(IF($X207="",IF($E207+$F207&gt;$E207+$G207,$E207+$F207,$E207+$G207),"XXX")&lt;=IF($E207+$F207&gt;$E207+$G207,$E207+$F207,$E207+$G207),IF($X207="",IF($E207+$F207&gt;$E207+$G207,$E207+$F207,$E207+$G207),"XXX")&gt;=IF($E207+$F207&lt;$E207+$G207,$E207+$F207,$E207+$G207)),"",IF(OR($X207=Translation!$C$50,$X207=Translation!$D$50),"",IF(OR($X207=Translation!$C$51,$X207=Translation!$D$51),Translation!$K$5,IF($X207&gt;IF($E207+$F207&gt;$E207+$G207,$E207+$F207,$E207+$G207),$X207-IF($E207+$F207&gt;$E207+$G207,$E207+$F207,$E207+$G207),IF($X207&lt;IF($E207+$F207&lt;$E207+$G207,$E207+$F207,$E207+$G207),$X207-IF($E207+$F207&lt;$E207+$G207,$E207+$F207,$E207+$G207),"")))))</f>
        <v/>
      </c>
      <c r="AA207" s="278" t="str">
        <f>IF(ISBLANK(Report!AI207),"",AI207)</f>
        <v/>
      </c>
      <c r="AB207" s="25" t="str">
        <f t="shared" si="12"/>
        <v/>
      </c>
      <c r="AC207" s="26" t="str">
        <f t="shared" si="13"/>
        <v/>
      </c>
      <c r="AE207" s="45"/>
      <c r="AF207" s="177">
        <v>206</v>
      </c>
      <c r="AG207" s="177" t="str">
        <f t="shared" si="11"/>
        <v/>
      </c>
      <c r="AH207" s="177"/>
      <c r="AI207" s="16"/>
      <c r="AJ207" s="189"/>
    </row>
    <row r="208" spans="1:36" ht="17.399999999999999" x14ac:dyDescent="0.3">
      <c r="A208" s="190"/>
      <c r="B208" s="196"/>
      <c r="C208" s="267"/>
      <c r="D208" s="268"/>
      <c r="E208" s="269"/>
      <c r="F208" s="269"/>
      <c r="G208" s="269"/>
      <c r="H208" s="270" t="str">
        <f>IF(AND(I208&lt;&gt;"",I208&lt;&gt;"None"),VLOOKUP(I208,Translation!$N$4:$O$111,2,FALSE),"")</f>
        <v/>
      </c>
      <c r="I208" s="270"/>
      <c r="J208" s="269"/>
      <c r="K208" s="269"/>
      <c r="L208" s="269"/>
      <c r="M208" s="271"/>
      <c r="N208" s="272"/>
      <c r="O208" s="273" t="str">
        <f>IF(AND(IF($J208="",IF($E208+$F208&gt;$E208+$G208,$E208+$F208,$E208+$G208),"XXX")&lt;=IF($E208+$F208&gt;$E208+$G208,$E208+$F208,$E208+$G208),IF($J208="",IF($E208+$F208&gt;$E208+$G208,$E208+$F208,$E208+$G208),"XXX")&gt;=IF($E208+$F208&lt;$E208+$G208,$E208+$F208,$E208+$G208)),"",IF(OR($J208=Translation!$C$50,$J208=Translation!$D$50),"",IF(OR($J208=Translation!$C$51,$J208=Translation!$D$51),Translation!$K$5,IF($J208&gt;IF($E208+$F208&gt;$E208+$G208,$E208+$F208,$E208+$G208),$J208-IF($E208+$F208&gt;$E208+$G208,$E208+$F208,$E208+$G208),IF($J208&lt;IF($E208+$F208&lt;$E208+$G208,$E208+$F208,$E208+$G208),$J208-IF($E208+$F208&lt;$E208+$G208,$E208+$F208,$E208+$G208),"")))))</f>
        <v/>
      </c>
      <c r="P208" s="274" t="str">
        <f>IF(AND(IF($K208="",IF($E208+$F208&gt;$E208+$G208,$E208+$F208,$E208+$G208),"XXX")&lt;=IF($E208+$F208&gt;$E208+$G208,$E208+$F208,$E208+$G208),IF($K208="",IF($E208+$F208&gt;$E208+$G208,$E208+$F208,$E208+$G208),"XXX")&gt;=IF($E208+$F208&lt;$E208+$G208,$E208+$F208,$E208+$G208)),"",IF(OR($K208=Translation!$C$50,$K208=Translation!$D$50),"",IF(OR($K208=Translation!$C$51,$K208=Translation!$D$51),Translation!$K$5,IF($K208&gt;IF($E208+$F208&gt;$E208+$G208,$E208+$F208,$E208+$G208),$K208-IF($E208+$F208&gt;$E208+$G208,$E208+$F208,$E208+$G208),IF($K208&lt;IF($E208+$F208&lt;$E208+$G208,$E208+$F208,$E208+$G208),$K208-IF($E208+$F208&lt;$E208+$G208,$E208+$F208,$E208+$G208),"")))))</f>
        <v/>
      </c>
      <c r="Q208" s="274" t="str">
        <f>IF(AND(IF($L208="",IF($E208+$F208&gt;$E208+$G208,$E208+$F208,$E208+$G208),"XXX")&lt;=IF($E208+$F208&gt;$E208+$G208,$E208+$F208,$E208+$G208),IF($L208="",IF($E208+$F208&gt;$E208+$G208,$E208+$F208,$E208+$G208),"XXX")&gt;=IF($E208+$F208&lt;$E208+$G208,$E208+$F208,$E208+$G208)),"",IF(OR($L208=Translation!$C$50,$L208=Translation!$D$50),"",IF(OR($L208=Translation!$C$51,$L208=Translation!$D$51),Translation!$K$5,IF($L208&gt;IF($E208+$F208&gt;$E208+$G208,$E208+$F208,$E208+$G208),$L208-IF($E208+$F208&gt;$E208+$G208,$E208+$F208,$E208+$G208),IF($L208&lt;IF($E208+$F208&lt;$E208+$G208,$E208+$F208,$E208+$G208),$L208-IF($E208+$F208&lt;$E208+$G208,$E208+$F208,$E208+$G208),"")))))</f>
        <v/>
      </c>
      <c r="R208" s="274" t="str">
        <f>IF(AND(IF($M208="",IF($E208+$F208&gt;$E208+$G208,$E208+$F208,$E208+$G208),"XXX")&lt;=IF($E208+$F208&gt;$E208+$G208,$E208+$F208,$E208+$G208),IF($M208="",IF($E208+$F208&gt;$E208+$G208,$E208+$F208,$E208+$G208),"XXX")&gt;=IF($E208+$F208&lt;$E208+$G208,$E208+$F208,$E208+$G208)),"",IF(OR($M208=Translation!$C$50,$M208=Translation!$D$50),"",IF(OR($M208=Translation!$C$51,$M208=Translation!$D$51),Translation!$K$5,IF($M208&gt;IF($E208+$F208&gt;$E208+$G208,$E208+$F208,$E208+$G208),$M208-IF($E208+$F208&gt;$E208+$G208,$E208+$F208,$E208+$G208),IF($M208&lt;IF($E208+$F208&lt;$E208+$G208,$E208+$F208,$E208+$G208),$M208-IF($E208+$F208&lt;$E208+$G208,$E208+$F208,$E208+$G208),"")))))</f>
        <v/>
      </c>
      <c r="S208" s="275"/>
      <c r="T208" s="23" t="str">
        <f t="shared" si="10"/>
        <v/>
      </c>
      <c r="U208" s="24" t="str">
        <f t="shared" si="14"/>
        <v/>
      </c>
      <c r="V208" s="261"/>
      <c r="W208" s="276"/>
      <c r="X208" s="277"/>
      <c r="Y208" s="264" t="str">
        <f>IF(AND(IF($W208="",IF($E208+$F208&gt;$E208+$G208,$E208+$F208,$E208+$G208),"XXX")&lt;=IF($E208+$F208&gt;$E208+$G208,$E208+$F208,$E208+$G208),IF($W208="",IF($E208+$F208&gt;$E208+$G208,$E208+$F208,$E208+$G208),"XXX")&gt;=IF($E208+$F208&lt;$E208+$G208,$E208+$F208,$E208+$G208)),"",IF(OR($W208=Translation!$C$50,$W208=Translation!$D$50),"",IF(OR($W208=Translation!$C$51,$W208=Translation!$D$51),Translation!$K$5,IF($W208&gt;IF($E208+$F208&gt;$E208+$G208,$E208+$F208,$E208+$G208),$W208-IF($E208+$F208&gt;$E208+$G208,$E208+$F208,$E208+$G208),IF($W208&lt;IF($E208+$F208&lt;$E208+$G208,$E208+$F208,$E208+$G208),$W208-IF($E208+$F208&lt;$E208+$G208,$E208+$F208,$E208+$G208),"")))))</f>
        <v/>
      </c>
      <c r="Z208" s="265" t="str">
        <f>IF(AND(IF($X208="",IF($E208+$F208&gt;$E208+$G208,$E208+$F208,$E208+$G208),"XXX")&lt;=IF($E208+$F208&gt;$E208+$G208,$E208+$F208,$E208+$G208),IF($X208="",IF($E208+$F208&gt;$E208+$G208,$E208+$F208,$E208+$G208),"XXX")&gt;=IF($E208+$F208&lt;$E208+$G208,$E208+$F208,$E208+$G208)),"",IF(OR($X208=Translation!$C$50,$X208=Translation!$D$50),"",IF(OR($X208=Translation!$C$51,$X208=Translation!$D$51),Translation!$K$5,IF($X208&gt;IF($E208+$F208&gt;$E208+$G208,$E208+$F208,$E208+$G208),$X208-IF($E208+$F208&gt;$E208+$G208,$E208+$F208,$E208+$G208),IF($X208&lt;IF($E208+$F208&lt;$E208+$G208,$E208+$F208,$E208+$G208),$X208-IF($E208+$F208&lt;$E208+$G208,$E208+$F208,$E208+$G208),"")))))</f>
        <v/>
      </c>
      <c r="AA208" s="278" t="str">
        <f>IF(ISBLANK(Report!AI208),"",AI208)</f>
        <v/>
      </c>
      <c r="AB208" s="25" t="str">
        <f t="shared" si="12"/>
        <v/>
      </c>
      <c r="AC208" s="26" t="str">
        <f t="shared" si="13"/>
        <v/>
      </c>
      <c r="AE208" s="45"/>
      <c r="AF208" s="15">
        <v>207</v>
      </c>
      <c r="AG208" s="177" t="str">
        <f t="shared" si="11"/>
        <v/>
      </c>
      <c r="AH208" s="177"/>
      <c r="AI208" s="16"/>
      <c r="AJ208" s="189"/>
    </row>
    <row r="209" spans="1:36" ht="17.399999999999999" x14ac:dyDescent="0.3">
      <c r="A209" s="190"/>
      <c r="B209" s="196"/>
      <c r="C209" s="267"/>
      <c r="D209" s="268"/>
      <c r="E209" s="269"/>
      <c r="F209" s="269"/>
      <c r="G209" s="269"/>
      <c r="H209" s="270" t="str">
        <f>IF(AND(I209&lt;&gt;"",I209&lt;&gt;"None"),VLOOKUP(I209,Translation!$N$4:$O$111,2,FALSE),"")</f>
        <v/>
      </c>
      <c r="I209" s="270"/>
      <c r="J209" s="269"/>
      <c r="K209" s="269"/>
      <c r="L209" s="269"/>
      <c r="M209" s="271"/>
      <c r="N209" s="272"/>
      <c r="O209" s="273" t="str">
        <f>IF(AND(IF($J209="",IF($E209+$F209&gt;$E209+$G209,$E209+$F209,$E209+$G209),"XXX")&lt;=IF($E209+$F209&gt;$E209+$G209,$E209+$F209,$E209+$G209),IF($J209="",IF($E209+$F209&gt;$E209+$G209,$E209+$F209,$E209+$G209),"XXX")&gt;=IF($E209+$F209&lt;$E209+$G209,$E209+$F209,$E209+$G209)),"",IF(OR($J209=Translation!$C$50,$J209=Translation!$D$50),"",IF(OR($J209=Translation!$C$51,$J209=Translation!$D$51),Translation!$K$5,IF($J209&gt;IF($E209+$F209&gt;$E209+$G209,$E209+$F209,$E209+$G209),$J209-IF($E209+$F209&gt;$E209+$G209,$E209+$F209,$E209+$G209),IF($J209&lt;IF($E209+$F209&lt;$E209+$G209,$E209+$F209,$E209+$G209),$J209-IF($E209+$F209&lt;$E209+$G209,$E209+$F209,$E209+$G209),"")))))</f>
        <v/>
      </c>
      <c r="P209" s="274" t="str">
        <f>IF(AND(IF($K209="",IF($E209+$F209&gt;$E209+$G209,$E209+$F209,$E209+$G209),"XXX")&lt;=IF($E209+$F209&gt;$E209+$G209,$E209+$F209,$E209+$G209),IF($K209="",IF($E209+$F209&gt;$E209+$G209,$E209+$F209,$E209+$G209),"XXX")&gt;=IF($E209+$F209&lt;$E209+$G209,$E209+$F209,$E209+$G209)),"",IF(OR($K209=Translation!$C$50,$K209=Translation!$D$50),"",IF(OR($K209=Translation!$C$51,$K209=Translation!$D$51),Translation!$K$5,IF($K209&gt;IF($E209+$F209&gt;$E209+$G209,$E209+$F209,$E209+$G209),$K209-IF($E209+$F209&gt;$E209+$G209,$E209+$F209,$E209+$G209),IF($K209&lt;IF($E209+$F209&lt;$E209+$G209,$E209+$F209,$E209+$G209),$K209-IF($E209+$F209&lt;$E209+$G209,$E209+$F209,$E209+$G209),"")))))</f>
        <v/>
      </c>
      <c r="Q209" s="274" t="str">
        <f>IF(AND(IF($L209="",IF($E209+$F209&gt;$E209+$G209,$E209+$F209,$E209+$G209),"XXX")&lt;=IF($E209+$F209&gt;$E209+$G209,$E209+$F209,$E209+$G209),IF($L209="",IF($E209+$F209&gt;$E209+$G209,$E209+$F209,$E209+$G209),"XXX")&gt;=IF($E209+$F209&lt;$E209+$G209,$E209+$F209,$E209+$G209)),"",IF(OR($L209=Translation!$C$50,$L209=Translation!$D$50),"",IF(OR($L209=Translation!$C$51,$L209=Translation!$D$51),Translation!$K$5,IF($L209&gt;IF($E209+$F209&gt;$E209+$G209,$E209+$F209,$E209+$G209),$L209-IF($E209+$F209&gt;$E209+$G209,$E209+$F209,$E209+$G209),IF($L209&lt;IF($E209+$F209&lt;$E209+$G209,$E209+$F209,$E209+$G209),$L209-IF($E209+$F209&lt;$E209+$G209,$E209+$F209,$E209+$G209),"")))))</f>
        <v/>
      </c>
      <c r="R209" s="274" t="str">
        <f>IF(AND(IF($M209="",IF($E209+$F209&gt;$E209+$G209,$E209+$F209,$E209+$G209),"XXX")&lt;=IF($E209+$F209&gt;$E209+$G209,$E209+$F209,$E209+$G209),IF($M209="",IF($E209+$F209&gt;$E209+$G209,$E209+$F209,$E209+$G209),"XXX")&gt;=IF($E209+$F209&lt;$E209+$G209,$E209+$F209,$E209+$G209)),"",IF(OR($M209=Translation!$C$50,$M209=Translation!$D$50),"",IF(OR($M209=Translation!$C$51,$M209=Translation!$D$51),Translation!$K$5,IF($M209&gt;IF($E209+$F209&gt;$E209+$G209,$E209+$F209,$E209+$G209),$M209-IF($E209+$F209&gt;$E209+$G209,$E209+$F209,$E209+$G209),IF($M209&lt;IF($E209+$F209&lt;$E209+$G209,$E209+$F209,$E209+$G209),$M209-IF($E209+$F209&lt;$E209+$G209,$E209+$F209,$E209+$G209),"")))))</f>
        <v/>
      </c>
      <c r="S209" s="275"/>
      <c r="T209" s="23" t="str">
        <f t="shared" si="10"/>
        <v/>
      </c>
      <c r="U209" s="24" t="str">
        <f t="shared" si="14"/>
        <v/>
      </c>
      <c r="V209" s="261"/>
      <c r="W209" s="276"/>
      <c r="X209" s="277"/>
      <c r="Y209" s="264" t="str">
        <f>IF(AND(IF($W209="",IF($E209+$F209&gt;$E209+$G209,$E209+$F209,$E209+$G209),"XXX")&lt;=IF($E209+$F209&gt;$E209+$G209,$E209+$F209,$E209+$G209),IF($W209="",IF($E209+$F209&gt;$E209+$G209,$E209+$F209,$E209+$G209),"XXX")&gt;=IF($E209+$F209&lt;$E209+$G209,$E209+$F209,$E209+$G209)),"",IF(OR($W209=Translation!$C$50,$W209=Translation!$D$50),"",IF(OR($W209=Translation!$C$51,$W209=Translation!$D$51),Translation!$K$5,IF($W209&gt;IF($E209+$F209&gt;$E209+$G209,$E209+$F209,$E209+$G209),$W209-IF($E209+$F209&gt;$E209+$G209,$E209+$F209,$E209+$G209),IF($W209&lt;IF($E209+$F209&lt;$E209+$G209,$E209+$F209,$E209+$G209),$W209-IF($E209+$F209&lt;$E209+$G209,$E209+$F209,$E209+$G209),"")))))</f>
        <v/>
      </c>
      <c r="Z209" s="265" t="str">
        <f>IF(AND(IF($X209="",IF($E209+$F209&gt;$E209+$G209,$E209+$F209,$E209+$G209),"XXX")&lt;=IF($E209+$F209&gt;$E209+$G209,$E209+$F209,$E209+$G209),IF($X209="",IF($E209+$F209&gt;$E209+$G209,$E209+$F209,$E209+$G209),"XXX")&gt;=IF($E209+$F209&lt;$E209+$G209,$E209+$F209,$E209+$G209)),"",IF(OR($X209=Translation!$C$50,$X209=Translation!$D$50),"",IF(OR($X209=Translation!$C$51,$X209=Translation!$D$51),Translation!$K$5,IF($X209&gt;IF($E209+$F209&gt;$E209+$G209,$E209+$F209,$E209+$G209),$X209-IF($E209+$F209&gt;$E209+$G209,$E209+$F209,$E209+$G209),IF($X209&lt;IF($E209+$F209&lt;$E209+$G209,$E209+$F209,$E209+$G209),$X209-IF($E209+$F209&lt;$E209+$G209,$E209+$F209,$E209+$G209),"")))))</f>
        <v/>
      </c>
      <c r="AA209" s="278" t="str">
        <f>IF(ISBLANK(Report!AI209),"",AI209)</f>
        <v/>
      </c>
      <c r="AB209" s="25" t="str">
        <f t="shared" si="12"/>
        <v/>
      </c>
      <c r="AC209" s="26" t="str">
        <f t="shared" si="13"/>
        <v/>
      </c>
      <c r="AE209" s="45"/>
      <c r="AF209" s="177">
        <v>208</v>
      </c>
      <c r="AG209" s="177" t="str">
        <f t="shared" si="11"/>
        <v/>
      </c>
      <c r="AH209" s="177"/>
      <c r="AI209" s="16"/>
      <c r="AJ209" s="189"/>
    </row>
    <row r="210" spans="1:36" ht="17.399999999999999" x14ac:dyDescent="0.3">
      <c r="A210" s="190"/>
      <c r="B210" s="196"/>
      <c r="C210" s="267"/>
      <c r="D210" s="268"/>
      <c r="E210" s="269"/>
      <c r="F210" s="269"/>
      <c r="G210" s="269"/>
      <c r="H210" s="270" t="str">
        <f>IF(AND(I210&lt;&gt;"",I210&lt;&gt;"None"),VLOOKUP(I210,Translation!$N$4:$O$111,2,FALSE),"")</f>
        <v/>
      </c>
      <c r="I210" s="270"/>
      <c r="J210" s="269"/>
      <c r="K210" s="269"/>
      <c r="L210" s="269"/>
      <c r="M210" s="271"/>
      <c r="N210" s="272"/>
      <c r="O210" s="273" t="str">
        <f>IF(AND(IF($J210="",IF($E210+$F210&gt;$E210+$G210,$E210+$F210,$E210+$G210),"XXX")&lt;=IF($E210+$F210&gt;$E210+$G210,$E210+$F210,$E210+$G210),IF($J210="",IF($E210+$F210&gt;$E210+$G210,$E210+$F210,$E210+$G210),"XXX")&gt;=IF($E210+$F210&lt;$E210+$G210,$E210+$F210,$E210+$G210)),"",IF(OR($J210=Translation!$C$50,$J210=Translation!$D$50),"",IF(OR($J210=Translation!$C$51,$J210=Translation!$D$51),Translation!$K$5,IF($J210&gt;IF($E210+$F210&gt;$E210+$G210,$E210+$F210,$E210+$G210),$J210-IF($E210+$F210&gt;$E210+$G210,$E210+$F210,$E210+$G210),IF($J210&lt;IF($E210+$F210&lt;$E210+$G210,$E210+$F210,$E210+$G210),$J210-IF($E210+$F210&lt;$E210+$G210,$E210+$F210,$E210+$G210),"")))))</f>
        <v/>
      </c>
      <c r="P210" s="274" t="str">
        <f>IF(AND(IF($K210="",IF($E210+$F210&gt;$E210+$G210,$E210+$F210,$E210+$G210),"XXX")&lt;=IF($E210+$F210&gt;$E210+$G210,$E210+$F210,$E210+$G210),IF($K210="",IF($E210+$F210&gt;$E210+$G210,$E210+$F210,$E210+$G210),"XXX")&gt;=IF($E210+$F210&lt;$E210+$G210,$E210+$F210,$E210+$G210)),"",IF(OR($K210=Translation!$C$50,$K210=Translation!$D$50),"",IF(OR($K210=Translation!$C$51,$K210=Translation!$D$51),Translation!$K$5,IF($K210&gt;IF($E210+$F210&gt;$E210+$G210,$E210+$F210,$E210+$G210),$K210-IF($E210+$F210&gt;$E210+$G210,$E210+$F210,$E210+$G210),IF($K210&lt;IF($E210+$F210&lt;$E210+$G210,$E210+$F210,$E210+$G210),$K210-IF($E210+$F210&lt;$E210+$G210,$E210+$F210,$E210+$G210),"")))))</f>
        <v/>
      </c>
      <c r="Q210" s="274" t="str">
        <f>IF(AND(IF($L210="",IF($E210+$F210&gt;$E210+$G210,$E210+$F210,$E210+$G210),"XXX")&lt;=IF($E210+$F210&gt;$E210+$G210,$E210+$F210,$E210+$G210),IF($L210="",IF($E210+$F210&gt;$E210+$G210,$E210+$F210,$E210+$G210),"XXX")&gt;=IF($E210+$F210&lt;$E210+$G210,$E210+$F210,$E210+$G210)),"",IF(OR($L210=Translation!$C$50,$L210=Translation!$D$50),"",IF(OR($L210=Translation!$C$51,$L210=Translation!$D$51),Translation!$K$5,IF($L210&gt;IF($E210+$F210&gt;$E210+$G210,$E210+$F210,$E210+$G210),$L210-IF($E210+$F210&gt;$E210+$G210,$E210+$F210,$E210+$G210),IF($L210&lt;IF($E210+$F210&lt;$E210+$G210,$E210+$F210,$E210+$G210),$L210-IF($E210+$F210&lt;$E210+$G210,$E210+$F210,$E210+$G210),"")))))</f>
        <v/>
      </c>
      <c r="R210" s="274" t="str">
        <f>IF(AND(IF($M210="",IF($E210+$F210&gt;$E210+$G210,$E210+$F210,$E210+$G210),"XXX")&lt;=IF($E210+$F210&gt;$E210+$G210,$E210+$F210,$E210+$G210),IF($M210="",IF($E210+$F210&gt;$E210+$G210,$E210+$F210,$E210+$G210),"XXX")&gt;=IF($E210+$F210&lt;$E210+$G210,$E210+$F210,$E210+$G210)),"",IF(OR($M210=Translation!$C$50,$M210=Translation!$D$50),"",IF(OR($M210=Translation!$C$51,$M210=Translation!$D$51),Translation!$K$5,IF($M210&gt;IF($E210+$F210&gt;$E210+$G210,$E210+$F210,$E210+$G210),$M210-IF($E210+$F210&gt;$E210+$G210,$E210+$F210,$E210+$G210),IF($M210&lt;IF($E210+$F210&lt;$E210+$G210,$E210+$F210,$E210+$G210),$M210-IF($E210+$F210&lt;$E210+$G210,$E210+$F210,$E210+$G210),"")))))</f>
        <v/>
      </c>
      <c r="S210" s="275"/>
      <c r="T210" s="23" t="str">
        <f t="shared" si="10"/>
        <v/>
      </c>
      <c r="U210" s="24" t="str">
        <f t="shared" si="14"/>
        <v/>
      </c>
      <c r="V210" s="261"/>
      <c r="W210" s="276"/>
      <c r="X210" s="277"/>
      <c r="Y210" s="264" t="str">
        <f>IF(AND(IF($W210="",IF($E210+$F210&gt;$E210+$G210,$E210+$F210,$E210+$G210),"XXX")&lt;=IF($E210+$F210&gt;$E210+$G210,$E210+$F210,$E210+$G210),IF($W210="",IF($E210+$F210&gt;$E210+$G210,$E210+$F210,$E210+$G210),"XXX")&gt;=IF($E210+$F210&lt;$E210+$G210,$E210+$F210,$E210+$G210)),"",IF(OR($W210=Translation!$C$50,$W210=Translation!$D$50),"",IF(OR($W210=Translation!$C$51,$W210=Translation!$D$51),Translation!$K$5,IF($W210&gt;IF($E210+$F210&gt;$E210+$G210,$E210+$F210,$E210+$G210),$W210-IF($E210+$F210&gt;$E210+$G210,$E210+$F210,$E210+$G210),IF($W210&lt;IF($E210+$F210&lt;$E210+$G210,$E210+$F210,$E210+$G210),$W210-IF($E210+$F210&lt;$E210+$G210,$E210+$F210,$E210+$G210),"")))))</f>
        <v/>
      </c>
      <c r="Z210" s="265" t="str">
        <f>IF(AND(IF($X210="",IF($E210+$F210&gt;$E210+$G210,$E210+$F210,$E210+$G210),"XXX")&lt;=IF($E210+$F210&gt;$E210+$G210,$E210+$F210,$E210+$G210),IF($X210="",IF($E210+$F210&gt;$E210+$G210,$E210+$F210,$E210+$G210),"XXX")&gt;=IF($E210+$F210&lt;$E210+$G210,$E210+$F210,$E210+$G210)),"",IF(OR($X210=Translation!$C$50,$X210=Translation!$D$50),"",IF(OR($X210=Translation!$C$51,$X210=Translation!$D$51),Translation!$K$5,IF($X210&gt;IF($E210+$F210&gt;$E210+$G210,$E210+$F210,$E210+$G210),$X210-IF($E210+$F210&gt;$E210+$G210,$E210+$F210,$E210+$G210),IF($X210&lt;IF($E210+$F210&lt;$E210+$G210,$E210+$F210,$E210+$G210),$X210-IF($E210+$F210&lt;$E210+$G210,$E210+$F210,$E210+$G210),"")))))</f>
        <v/>
      </c>
      <c r="AA210" s="278" t="str">
        <f>IF(ISBLANK(Report!AI210),"",AI210)</f>
        <v/>
      </c>
      <c r="AB210" s="25" t="str">
        <f t="shared" si="12"/>
        <v/>
      </c>
      <c r="AC210" s="26" t="str">
        <f t="shared" si="13"/>
        <v/>
      </c>
      <c r="AE210" s="45"/>
      <c r="AF210" s="15">
        <v>209</v>
      </c>
      <c r="AG210" s="177" t="str">
        <f t="shared" si="11"/>
        <v/>
      </c>
      <c r="AH210" s="177"/>
      <c r="AI210" s="16"/>
      <c r="AJ210" s="189"/>
    </row>
    <row r="211" spans="1:36" ht="17.399999999999999" x14ac:dyDescent="0.3">
      <c r="A211" s="190"/>
      <c r="B211" s="196"/>
      <c r="C211" s="267"/>
      <c r="D211" s="268"/>
      <c r="E211" s="269"/>
      <c r="F211" s="269"/>
      <c r="G211" s="269"/>
      <c r="H211" s="270" t="str">
        <f>IF(AND(I211&lt;&gt;"",I211&lt;&gt;"None"),VLOOKUP(I211,Translation!$N$4:$O$111,2,FALSE),"")</f>
        <v/>
      </c>
      <c r="I211" s="270"/>
      <c r="J211" s="269"/>
      <c r="K211" s="269"/>
      <c r="L211" s="269"/>
      <c r="M211" s="271"/>
      <c r="N211" s="272"/>
      <c r="O211" s="273" t="str">
        <f>IF(AND(IF($J211="",IF($E211+$F211&gt;$E211+$G211,$E211+$F211,$E211+$G211),"XXX")&lt;=IF($E211+$F211&gt;$E211+$G211,$E211+$F211,$E211+$G211),IF($J211="",IF($E211+$F211&gt;$E211+$G211,$E211+$F211,$E211+$G211),"XXX")&gt;=IF($E211+$F211&lt;$E211+$G211,$E211+$F211,$E211+$G211)),"",IF(OR($J211=Translation!$C$50,$J211=Translation!$D$50),"",IF(OR($J211=Translation!$C$51,$J211=Translation!$D$51),Translation!$K$5,IF($J211&gt;IF($E211+$F211&gt;$E211+$G211,$E211+$F211,$E211+$G211),$J211-IF($E211+$F211&gt;$E211+$G211,$E211+$F211,$E211+$G211),IF($J211&lt;IF($E211+$F211&lt;$E211+$G211,$E211+$F211,$E211+$G211),$J211-IF($E211+$F211&lt;$E211+$G211,$E211+$F211,$E211+$G211),"")))))</f>
        <v/>
      </c>
      <c r="P211" s="274" t="str">
        <f>IF(AND(IF($K211="",IF($E211+$F211&gt;$E211+$G211,$E211+$F211,$E211+$G211),"XXX")&lt;=IF($E211+$F211&gt;$E211+$G211,$E211+$F211,$E211+$G211),IF($K211="",IF($E211+$F211&gt;$E211+$G211,$E211+$F211,$E211+$G211),"XXX")&gt;=IF($E211+$F211&lt;$E211+$G211,$E211+$F211,$E211+$G211)),"",IF(OR($K211=Translation!$C$50,$K211=Translation!$D$50),"",IF(OR($K211=Translation!$C$51,$K211=Translation!$D$51),Translation!$K$5,IF($K211&gt;IF($E211+$F211&gt;$E211+$G211,$E211+$F211,$E211+$G211),$K211-IF($E211+$F211&gt;$E211+$G211,$E211+$F211,$E211+$G211),IF($K211&lt;IF($E211+$F211&lt;$E211+$G211,$E211+$F211,$E211+$G211),$K211-IF($E211+$F211&lt;$E211+$G211,$E211+$F211,$E211+$G211),"")))))</f>
        <v/>
      </c>
      <c r="Q211" s="274" t="str">
        <f>IF(AND(IF($L211="",IF($E211+$F211&gt;$E211+$G211,$E211+$F211,$E211+$G211),"XXX")&lt;=IF($E211+$F211&gt;$E211+$G211,$E211+$F211,$E211+$G211),IF($L211="",IF($E211+$F211&gt;$E211+$G211,$E211+$F211,$E211+$G211),"XXX")&gt;=IF($E211+$F211&lt;$E211+$G211,$E211+$F211,$E211+$G211)),"",IF(OR($L211=Translation!$C$50,$L211=Translation!$D$50),"",IF(OR($L211=Translation!$C$51,$L211=Translation!$D$51),Translation!$K$5,IF($L211&gt;IF($E211+$F211&gt;$E211+$G211,$E211+$F211,$E211+$G211),$L211-IF($E211+$F211&gt;$E211+$G211,$E211+$F211,$E211+$G211),IF($L211&lt;IF($E211+$F211&lt;$E211+$G211,$E211+$F211,$E211+$G211),$L211-IF($E211+$F211&lt;$E211+$G211,$E211+$F211,$E211+$G211),"")))))</f>
        <v/>
      </c>
      <c r="R211" s="274" t="str">
        <f>IF(AND(IF($M211="",IF($E211+$F211&gt;$E211+$G211,$E211+$F211,$E211+$G211),"XXX")&lt;=IF($E211+$F211&gt;$E211+$G211,$E211+$F211,$E211+$G211),IF($M211="",IF($E211+$F211&gt;$E211+$G211,$E211+$F211,$E211+$G211),"XXX")&gt;=IF($E211+$F211&lt;$E211+$G211,$E211+$F211,$E211+$G211)),"",IF(OR($M211=Translation!$C$50,$M211=Translation!$D$50),"",IF(OR($M211=Translation!$C$51,$M211=Translation!$D$51),Translation!$K$5,IF($M211&gt;IF($E211+$F211&gt;$E211+$G211,$E211+$F211,$E211+$G211),$M211-IF($E211+$F211&gt;$E211+$G211,$E211+$F211,$E211+$G211),IF($M211&lt;IF($E211+$F211&lt;$E211+$G211,$E211+$F211,$E211+$G211),$M211-IF($E211+$F211&lt;$E211+$G211,$E211+$F211,$E211+$G211),"")))))</f>
        <v/>
      </c>
      <c r="S211" s="275"/>
      <c r="T211" s="23" t="str">
        <f t="shared" si="10"/>
        <v/>
      </c>
      <c r="U211" s="24" t="str">
        <f t="shared" si="14"/>
        <v/>
      </c>
      <c r="V211" s="261"/>
      <c r="W211" s="276"/>
      <c r="X211" s="277"/>
      <c r="Y211" s="264" t="str">
        <f>IF(AND(IF($W211="",IF($E211+$F211&gt;$E211+$G211,$E211+$F211,$E211+$G211),"XXX")&lt;=IF($E211+$F211&gt;$E211+$G211,$E211+$F211,$E211+$G211),IF($W211="",IF($E211+$F211&gt;$E211+$G211,$E211+$F211,$E211+$G211),"XXX")&gt;=IF($E211+$F211&lt;$E211+$G211,$E211+$F211,$E211+$G211)),"",IF(OR($W211=Translation!$C$50,$W211=Translation!$D$50),"",IF(OR($W211=Translation!$C$51,$W211=Translation!$D$51),Translation!$K$5,IF($W211&gt;IF($E211+$F211&gt;$E211+$G211,$E211+$F211,$E211+$G211),$W211-IF($E211+$F211&gt;$E211+$G211,$E211+$F211,$E211+$G211),IF($W211&lt;IF($E211+$F211&lt;$E211+$G211,$E211+$F211,$E211+$G211),$W211-IF($E211+$F211&lt;$E211+$G211,$E211+$F211,$E211+$G211),"")))))</f>
        <v/>
      </c>
      <c r="Z211" s="265" t="str">
        <f>IF(AND(IF($X211="",IF($E211+$F211&gt;$E211+$G211,$E211+$F211,$E211+$G211),"XXX")&lt;=IF($E211+$F211&gt;$E211+$G211,$E211+$F211,$E211+$G211),IF($X211="",IF($E211+$F211&gt;$E211+$G211,$E211+$F211,$E211+$G211),"XXX")&gt;=IF($E211+$F211&lt;$E211+$G211,$E211+$F211,$E211+$G211)),"",IF(OR($X211=Translation!$C$50,$X211=Translation!$D$50),"",IF(OR($X211=Translation!$C$51,$X211=Translation!$D$51),Translation!$K$5,IF($X211&gt;IF($E211+$F211&gt;$E211+$G211,$E211+$F211,$E211+$G211),$X211-IF($E211+$F211&gt;$E211+$G211,$E211+$F211,$E211+$G211),IF($X211&lt;IF($E211+$F211&lt;$E211+$G211,$E211+$F211,$E211+$G211),$X211-IF($E211+$F211&lt;$E211+$G211,$E211+$F211,$E211+$G211),"")))))</f>
        <v/>
      </c>
      <c r="AA211" s="278" t="str">
        <f>IF(ISBLANK(Report!AI211),"",AI211)</f>
        <v/>
      </c>
      <c r="AB211" s="25" t="str">
        <f t="shared" si="12"/>
        <v/>
      </c>
      <c r="AC211" s="26" t="str">
        <f t="shared" si="13"/>
        <v/>
      </c>
      <c r="AE211" s="45"/>
      <c r="AF211" s="177">
        <v>210</v>
      </c>
      <c r="AG211" s="177" t="str">
        <f t="shared" si="11"/>
        <v/>
      </c>
      <c r="AH211" s="177"/>
      <c r="AI211" s="16"/>
      <c r="AJ211" s="189"/>
    </row>
    <row r="212" spans="1:36" ht="17.399999999999999" x14ac:dyDescent="0.3">
      <c r="A212" s="190"/>
      <c r="B212" s="196"/>
      <c r="C212" s="267"/>
      <c r="D212" s="268"/>
      <c r="E212" s="269"/>
      <c r="F212" s="269"/>
      <c r="G212" s="269"/>
      <c r="H212" s="270" t="str">
        <f>IF(AND(I212&lt;&gt;"",I212&lt;&gt;"None"),VLOOKUP(I212,Translation!$N$4:$O$111,2,FALSE),"")</f>
        <v/>
      </c>
      <c r="I212" s="270"/>
      <c r="J212" s="269"/>
      <c r="K212" s="269"/>
      <c r="L212" s="269"/>
      <c r="M212" s="271"/>
      <c r="N212" s="272"/>
      <c r="O212" s="273" t="str">
        <f>IF(AND(IF($J212="",IF($E212+$F212&gt;$E212+$G212,$E212+$F212,$E212+$G212),"XXX")&lt;=IF($E212+$F212&gt;$E212+$G212,$E212+$F212,$E212+$G212),IF($J212="",IF($E212+$F212&gt;$E212+$G212,$E212+$F212,$E212+$G212),"XXX")&gt;=IF($E212+$F212&lt;$E212+$G212,$E212+$F212,$E212+$G212)),"",IF(OR($J212=Translation!$C$50,$J212=Translation!$D$50),"",IF(OR($J212=Translation!$C$51,$J212=Translation!$D$51),Translation!$K$5,IF($J212&gt;IF($E212+$F212&gt;$E212+$G212,$E212+$F212,$E212+$G212),$J212-IF($E212+$F212&gt;$E212+$G212,$E212+$F212,$E212+$G212),IF($J212&lt;IF($E212+$F212&lt;$E212+$G212,$E212+$F212,$E212+$G212),$J212-IF($E212+$F212&lt;$E212+$G212,$E212+$F212,$E212+$G212),"")))))</f>
        <v/>
      </c>
      <c r="P212" s="274" t="str">
        <f>IF(AND(IF($K212="",IF($E212+$F212&gt;$E212+$G212,$E212+$F212,$E212+$G212),"XXX")&lt;=IF($E212+$F212&gt;$E212+$G212,$E212+$F212,$E212+$G212),IF($K212="",IF($E212+$F212&gt;$E212+$G212,$E212+$F212,$E212+$G212),"XXX")&gt;=IF($E212+$F212&lt;$E212+$G212,$E212+$F212,$E212+$G212)),"",IF(OR($K212=Translation!$C$50,$K212=Translation!$D$50),"",IF(OR($K212=Translation!$C$51,$K212=Translation!$D$51),Translation!$K$5,IF($K212&gt;IF($E212+$F212&gt;$E212+$G212,$E212+$F212,$E212+$G212),$K212-IF($E212+$F212&gt;$E212+$G212,$E212+$F212,$E212+$G212),IF($K212&lt;IF($E212+$F212&lt;$E212+$G212,$E212+$F212,$E212+$G212),$K212-IF($E212+$F212&lt;$E212+$G212,$E212+$F212,$E212+$G212),"")))))</f>
        <v/>
      </c>
      <c r="Q212" s="274" t="str">
        <f>IF(AND(IF($L212="",IF($E212+$F212&gt;$E212+$G212,$E212+$F212,$E212+$G212),"XXX")&lt;=IF($E212+$F212&gt;$E212+$G212,$E212+$F212,$E212+$G212),IF($L212="",IF($E212+$F212&gt;$E212+$G212,$E212+$F212,$E212+$G212),"XXX")&gt;=IF($E212+$F212&lt;$E212+$G212,$E212+$F212,$E212+$G212)),"",IF(OR($L212=Translation!$C$50,$L212=Translation!$D$50),"",IF(OR($L212=Translation!$C$51,$L212=Translation!$D$51),Translation!$K$5,IF($L212&gt;IF($E212+$F212&gt;$E212+$G212,$E212+$F212,$E212+$G212),$L212-IF($E212+$F212&gt;$E212+$G212,$E212+$F212,$E212+$G212),IF($L212&lt;IF($E212+$F212&lt;$E212+$G212,$E212+$F212,$E212+$G212),$L212-IF($E212+$F212&lt;$E212+$G212,$E212+$F212,$E212+$G212),"")))))</f>
        <v/>
      </c>
      <c r="R212" s="274" t="str">
        <f>IF(AND(IF($M212="",IF($E212+$F212&gt;$E212+$G212,$E212+$F212,$E212+$G212),"XXX")&lt;=IF($E212+$F212&gt;$E212+$G212,$E212+$F212,$E212+$G212),IF($M212="",IF($E212+$F212&gt;$E212+$G212,$E212+$F212,$E212+$G212),"XXX")&gt;=IF($E212+$F212&lt;$E212+$G212,$E212+$F212,$E212+$G212)),"",IF(OR($M212=Translation!$C$50,$M212=Translation!$D$50),"",IF(OR($M212=Translation!$C$51,$M212=Translation!$D$51),Translation!$K$5,IF($M212&gt;IF($E212+$F212&gt;$E212+$G212,$E212+$F212,$E212+$G212),$M212-IF($E212+$F212&gt;$E212+$G212,$E212+$F212,$E212+$G212),IF($M212&lt;IF($E212+$F212&lt;$E212+$G212,$E212+$F212,$E212+$G212),$M212-IF($E212+$F212&lt;$E212+$G212,$E212+$F212,$E212+$G212),"")))))</f>
        <v/>
      </c>
      <c r="S212" s="275"/>
      <c r="T212" s="23" t="str">
        <f t="shared" si="10"/>
        <v/>
      </c>
      <c r="U212" s="24" t="str">
        <f t="shared" si="14"/>
        <v/>
      </c>
      <c r="V212" s="261"/>
      <c r="W212" s="276"/>
      <c r="X212" s="277"/>
      <c r="Y212" s="264" t="str">
        <f>IF(AND(IF($W212="",IF($E212+$F212&gt;$E212+$G212,$E212+$F212,$E212+$G212),"XXX")&lt;=IF($E212+$F212&gt;$E212+$G212,$E212+$F212,$E212+$G212),IF($W212="",IF($E212+$F212&gt;$E212+$G212,$E212+$F212,$E212+$G212),"XXX")&gt;=IF($E212+$F212&lt;$E212+$G212,$E212+$F212,$E212+$G212)),"",IF(OR($W212=Translation!$C$50,$W212=Translation!$D$50),"",IF(OR($W212=Translation!$C$51,$W212=Translation!$D$51),Translation!$K$5,IF($W212&gt;IF($E212+$F212&gt;$E212+$G212,$E212+$F212,$E212+$G212),$W212-IF($E212+$F212&gt;$E212+$G212,$E212+$F212,$E212+$G212),IF($W212&lt;IF($E212+$F212&lt;$E212+$G212,$E212+$F212,$E212+$G212),$W212-IF($E212+$F212&lt;$E212+$G212,$E212+$F212,$E212+$G212),"")))))</f>
        <v/>
      </c>
      <c r="Z212" s="265" t="str">
        <f>IF(AND(IF($X212="",IF($E212+$F212&gt;$E212+$G212,$E212+$F212,$E212+$G212),"XXX")&lt;=IF($E212+$F212&gt;$E212+$G212,$E212+$F212,$E212+$G212),IF($X212="",IF($E212+$F212&gt;$E212+$G212,$E212+$F212,$E212+$G212),"XXX")&gt;=IF($E212+$F212&lt;$E212+$G212,$E212+$F212,$E212+$G212)),"",IF(OR($X212=Translation!$C$50,$X212=Translation!$D$50),"",IF(OR($X212=Translation!$C$51,$X212=Translation!$D$51),Translation!$K$5,IF($X212&gt;IF($E212+$F212&gt;$E212+$G212,$E212+$F212,$E212+$G212),$X212-IF($E212+$F212&gt;$E212+$G212,$E212+$F212,$E212+$G212),IF($X212&lt;IF($E212+$F212&lt;$E212+$G212,$E212+$F212,$E212+$G212),$X212-IF($E212+$F212&lt;$E212+$G212,$E212+$F212,$E212+$G212),"")))))</f>
        <v/>
      </c>
      <c r="AA212" s="278" t="str">
        <f>IF(ISBLANK(Report!AI212),"",AI212)</f>
        <v/>
      </c>
      <c r="AB212" s="25" t="str">
        <f t="shared" si="12"/>
        <v/>
      </c>
      <c r="AC212" s="26" t="str">
        <f t="shared" si="13"/>
        <v/>
      </c>
      <c r="AE212" s="45"/>
      <c r="AF212" s="15">
        <v>211</v>
      </c>
      <c r="AG212" s="177" t="str">
        <f t="shared" si="11"/>
        <v/>
      </c>
      <c r="AH212" s="177"/>
      <c r="AI212" s="16"/>
      <c r="AJ212" s="189"/>
    </row>
    <row r="213" spans="1:36" ht="17.399999999999999" x14ac:dyDescent="0.3">
      <c r="A213" s="190"/>
      <c r="B213" s="196"/>
      <c r="C213" s="267"/>
      <c r="D213" s="268"/>
      <c r="E213" s="269"/>
      <c r="F213" s="269"/>
      <c r="G213" s="269"/>
      <c r="H213" s="270" t="str">
        <f>IF(AND(I213&lt;&gt;"",I213&lt;&gt;"None"),VLOOKUP(I213,Translation!$N$4:$O$111,2,FALSE),"")</f>
        <v/>
      </c>
      <c r="I213" s="270"/>
      <c r="J213" s="269"/>
      <c r="K213" s="269"/>
      <c r="L213" s="269"/>
      <c r="M213" s="271"/>
      <c r="N213" s="272"/>
      <c r="O213" s="273" t="str">
        <f>IF(AND(IF($J213="",IF($E213+$F213&gt;$E213+$G213,$E213+$F213,$E213+$G213),"XXX")&lt;=IF($E213+$F213&gt;$E213+$G213,$E213+$F213,$E213+$G213),IF($J213="",IF($E213+$F213&gt;$E213+$G213,$E213+$F213,$E213+$G213),"XXX")&gt;=IF($E213+$F213&lt;$E213+$G213,$E213+$F213,$E213+$G213)),"",IF(OR($J213=Translation!$C$50,$J213=Translation!$D$50),"",IF(OR($J213=Translation!$C$51,$J213=Translation!$D$51),Translation!$K$5,IF($J213&gt;IF($E213+$F213&gt;$E213+$G213,$E213+$F213,$E213+$G213),$J213-IF($E213+$F213&gt;$E213+$G213,$E213+$F213,$E213+$G213),IF($J213&lt;IF($E213+$F213&lt;$E213+$G213,$E213+$F213,$E213+$G213),$J213-IF($E213+$F213&lt;$E213+$G213,$E213+$F213,$E213+$G213),"")))))</f>
        <v/>
      </c>
      <c r="P213" s="274" t="str">
        <f>IF(AND(IF($K213="",IF($E213+$F213&gt;$E213+$G213,$E213+$F213,$E213+$G213),"XXX")&lt;=IF($E213+$F213&gt;$E213+$G213,$E213+$F213,$E213+$G213),IF($K213="",IF($E213+$F213&gt;$E213+$G213,$E213+$F213,$E213+$G213),"XXX")&gt;=IF($E213+$F213&lt;$E213+$G213,$E213+$F213,$E213+$G213)),"",IF(OR($K213=Translation!$C$50,$K213=Translation!$D$50),"",IF(OR($K213=Translation!$C$51,$K213=Translation!$D$51),Translation!$K$5,IF($K213&gt;IF($E213+$F213&gt;$E213+$G213,$E213+$F213,$E213+$G213),$K213-IF($E213+$F213&gt;$E213+$G213,$E213+$F213,$E213+$G213),IF($K213&lt;IF($E213+$F213&lt;$E213+$G213,$E213+$F213,$E213+$G213),$K213-IF($E213+$F213&lt;$E213+$G213,$E213+$F213,$E213+$G213),"")))))</f>
        <v/>
      </c>
      <c r="Q213" s="274" t="str">
        <f>IF(AND(IF($L213="",IF($E213+$F213&gt;$E213+$G213,$E213+$F213,$E213+$G213),"XXX")&lt;=IF($E213+$F213&gt;$E213+$G213,$E213+$F213,$E213+$G213),IF($L213="",IF($E213+$F213&gt;$E213+$G213,$E213+$F213,$E213+$G213),"XXX")&gt;=IF($E213+$F213&lt;$E213+$G213,$E213+$F213,$E213+$G213)),"",IF(OR($L213=Translation!$C$50,$L213=Translation!$D$50),"",IF(OR($L213=Translation!$C$51,$L213=Translation!$D$51),Translation!$K$5,IF($L213&gt;IF($E213+$F213&gt;$E213+$G213,$E213+$F213,$E213+$G213),$L213-IF($E213+$F213&gt;$E213+$G213,$E213+$F213,$E213+$G213),IF($L213&lt;IF($E213+$F213&lt;$E213+$G213,$E213+$F213,$E213+$G213),$L213-IF($E213+$F213&lt;$E213+$G213,$E213+$F213,$E213+$G213),"")))))</f>
        <v/>
      </c>
      <c r="R213" s="274" t="str">
        <f>IF(AND(IF($M213="",IF($E213+$F213&gt;$E213+$G213,$E213+$F213,$E213+$G213),"XXX")&lt;=IF($E213+$F213&gt;$E213+$G213,$E213+$F213,$E213+$G213),IF($M213="",IF($E213+$F213&gt;$E213+$G213,$E213+$F213,$E213+$G213),"XXX")&gt;=IF($E213+$F213&lt;$E213+$G213,$E213+$F213,$E213+$G213)),"",IF(OR($M213=Translation!$C$50,$M213=Translation!$D$50),"",IF(OR($M213=Translation!$C$51,$M213=Translation!$D$51),Translation!$K$5,IF($M213&gt;IF($E213+$F213&gt;$E213+$G213,$E213+$F213,$E213+$G213),$M213-IF($E213+$F213&gt;$E213+$G213,$E213+$F213,$E213+$G213),IF($M213&lt;IF($E213+$F213&lt;$E213+$G213,$E213+$F213,$E213+$G213),$M213-IF($E213+$F213&lt;$E213+$G213,$E213+$F213,$E213+$G213),"")))))</f>
        <v/>
      </c>
      <c r="S213" s="275"/>
      <c r="T213" s="23" t="str">
        <f t="shared" si="10"/>
        <v/>
      </c>
      <c r="U213" s="24" t="str">
        <f t="shared" si="14"/>
        <v/>
      </c>
      <c r="V213" s="261"/>
      <c r="W213" s="276"/>
      <c r="X213" s="277"/>
      <c r="Y213" s="264" t="str">
        <f>IF(AND(IF($W213="",IF($E213+$F213&gt;$E213+$G213,$E213+$F213,$E213+$G213),"XXX")&lt;=IF($E213+$F213&gt;$E213+$G213,$E213+$F213,$E213+$G213),IF($W213="",IF($E213+$F213&gt;$E213+$G213,$E213+$F213,$E213+$G213),"XXX")&gt;=IF($E213+$F213&lt;$E213+$G213,$E213+$F213,$E213+$G213)),"",IF(OR($W213=Translation!$C$50,$W213=Translation!$D$50),"",IF(OR($W213=Translation!$C$51,$W213=Translation!$D$51),Translation!$K$5,IF($W213&gt;IF($E213+$F213&gt;$E213+$G213,$E213+$F213,$E213+$G213),$W213-IF($E213+$F213&gt;$E213+$G213,$E213+$F213,$E213+$G213),IF($W213&lt;IF($E213+$F213&lt;$E213+$G213,$E213+$F213,$E213+$G213),$W213-IF($E213+$F213&lt;$E213+$G213,$E213+$F213,$E213+$G213),"")))))</f>
        <v/>
      </c>
      <c r="Z213" s="265" t="str">
        <f>IF(AND(IF($X213="",IF($E213+$F213&gt;$E213+$G213,$E213+$F213,$E213+$G213),"XXX")&lt;=IF($E213+$F213&gt;$E213+$G213,$E213+$F213,$E213+$G213),IF($X213="",IF($E213+$F213&gt;$E213+$G213,$E213+$F213,$E213+$G213),"XXX")&gt;=IF($E213+$F213&lt;$E213+$G213,$E213+$F213,$E213+$G213)),"",IF(OR($X213=Translation!$C$50,$X213=Translation!$D$50),"",IF(OR($X213=Translation!$C$51,$X213=Translation!$D$51),Translation!$K$5,IF($X213&gt;IF($E213+$F213&gt;$E213+$G213,$E213+$F213,$E213+$G213),$X213-IF($E213+$F213&gt;$E213+$G213,$E213+$F213,$E213+$G213),IF($X213&lt;IF($E213+$F213&lt;$E213+$G213,$E213+$F213,$E213+$G213),$X213-IF($E213+$F213&lt;$E213+$G213,$E213+$F213,$E213+$G213),"")))))</f>
        <v/>
      </c>
      <c r="AA213" s="278" t="str">
        <f>IF(ISBLANK(Report!AI213),"",AI213)</f>
        <v/>
      </c>
      <c r="AB213" s="25" t="str">
        <f t="shared" si="12"/>
        <v/>
      </c>
      <c r="AC213" s="26" t="str">
        <f t="shared" si="13"/>
        <v/>
      </c>
      <c r="AE213" s="45"/>
      <c r="AF213" s="177">
        <v>212</v>
      </c>
      <c r="AG213" s="177" t="str">
        <f t="shared" si="11"/>
        <v/>
      </c>
      <c r="AH213" s="177"/>
      <c r="AI213" s="16"/>
      <c r="AJ213" s="189"/>
    </row>
    <row r="214" spans="1:36" ht="17.399999999999999" x14ac:dyDescent="0.3">
      <c r="A214" s="190"/>
      <c r="B214" s="196"/>
      <c r="C214" s="267"/>
      <c r="D214" s="268"/>
      <c r="E214" s="269"/>
      <c r="F214" s="269"/>
      <c r="G214" s="269"/>
      <c r="H214" s="270" t="str">
        <f>IF(AND(I214&lt;&gt;"",I214&lt;&gt;"None"),VLOOKUP(I214,Translation!$N$4:$O$111,2,FALSE),"")</f>
        <v/>
      </c>
      <c r="I214" s="270"/>
      <c r="J214" s="269"/>
      <c r="K214" s="269"/>
      <c r="L214" s="269"/>
      <c r="M214" s="271"/>
      <c r="N214" s="272"/>
      <c r="O214" s="273" t="str">
        <f>IF(AND(IF($J214="",IF($E214+$F214&gt;$E214+$G214,$E214+$F214,$E214+$G214),"XXX")&lt;=IF($E214+$F214&gt;$E214+$G214,$E214+$F214,$E214+$G214),IF($J214="",IF($E214+$F214&gt;$E214+$G214,$E214+$F214,$E214+$G214),"XXX")&gt;=IF($E214+$F214&lt;$E214+$G214,$E214+$F214,$E214+$G214)),"",IF(OR($J214=Translation!$C$50,$J214=Translation!$D$50),"",IF(OR($J214=Translation!$C$51,$J214=Translation!$D$51),Translation!$K$5,IF($J214&gt;IF($E214+$F214&gt;$E214+$G214,$E214+$F214,$E214+$G214),$J214-IF($E214+$F214&gt;$E214+$G214,$E214+$F214,$E214+$G214),IF($J214&lt;IF($E214+$F214&lt;$E214+$G214,$E214+$F214,$E214+$G214),$J214-IF($E214+$F214&lt;$E214+$G214,$E214+$F214,$E214+$G214),"")))))</f>
        <v/>
      </c>
      <c r="P214" s="274" t="str">
        <f>IF(AND(IF($K214="",IF($E214+$F214&gt;$E214+$G214,$E214+$F214,$E214+$G214),"XXX")&lt;=IF($E214+$F214&gt;$E214+$G214,$E214+$F214,$E214+$G214),IF($K214="",IF($E214+$F214&gt;$E214+$G214,$E214+$F214,$E214+$G214),"XXX")&gt;=IF($E214+$F214&lt;$E214+$G214,$E214+$F214,$E214+$G214)),"",IF(OR($K214=Translation!$C$50,$K214=Translation!$D$50),"",IF(OR($K214=Translation!$C$51,$K214=Translation!$D$51),Translation!$K$5,IF($K214&gt;IF($E214+$F214&gt;$E214+$G214,$E214+$F214,$E214+$G214),$K214-IF($E214+$F214&gt;$E214+$G214,$E214+$F214,$E214+$G214),IF($K214&lt;IF($E214+$F214&lt;$E214+$G214,$E214+$F214,$E214+$G214),$K214-IF($E214+$F214&lt;$E214+$G214,$E214+$F214,$E214+$G214),"")))))</f>
        <v/>
      </c>
      <c r="Q214" s="274" t="str">
        <f>IF(AND(IF($L214="",IF($E214+$F214&gt;$E214+$G214,$E214+$F214,$E214+$G214),"XXX")&lt;=IF($E214+$F214&gt;$E214+$G214,$E214+$F214,$E214+$G214),IF($L214="",IF($E214+$F214&gt;$E214+$G214,$E214+$F214,$E214+$G214),"XXX")&gt;=IF($E214+$F214&lt;$E214+$G214,$E214+$F214,$E214+$G214)),"",IF(OR($L214=Translation!$C$50,$L214=Translation!$D$50),"",IF(OR($L214=Translation!$C$51,$L214=Translation!$D$51),Translation!$K$5,IF($L214&gt;IF($E214+$F214&gt;$E214+$G214,$E214+$F214,$E214+$G214),$L214-IF($E214+$F214&gt;$E214+$G214,$E214+$F214,$E214+$G214),IF($L214&lt;IF($E214+$F214&lt;$E214+$G214,$E214+$F214,$E214+$G214),$L214-IF($E214+$F214&lt;$E214+$G214,$E214+$F214,$E214+$G214),"")))))</f>
        <v/>
      </c>
      <c r="R214" s="274" t="str">
        <f>IF(AND(IF($M214="",IF($E214+$F214&gt;$E214+$G214,$E214+$F214,$E214+$G214),"XXX")&lt;=IF($E214+$F214&gt;$E214+$G214,$E214+$F214,$E214+$G214),IF($M214="",IF($E214+$F214&gt;$E214+$G214,$E214+$F214,$E214+$G214),"XXX")&gt;=IF($E214+$F214&lt;$E214+$G214,$E214+$F214,$E214+$G214)),"",IF(OR($M214=Translation!$C$50,$M214=Translation!$D$50),"",IF(OR($M214=Translation!$C$51,$M214=Translation!$D$51),Translation!$K$5,IF($M214&gt;IF($E214+$F214&gt;$E214+$G214,$E214+$F214,$E214+$G214),$M214-IF($E214+$F214&gt;$E214+$G214,$E214+$F214,$E214+$G214),IF($M214&lt;IF($E214+$F214&lt;$E214+$G214,$E214+$F214,$E214+$G214),$M214-IF($E214+$F214&lt;$E214+$G214,$E214+$F214,$E214+$G214),"")))))</f>
        <v/>
      </c>
      <c r="S214" s="275"/>
      <c r="T214" s="23" t="str">
        <f t="shared" si="10"/>
        <v/>
      </c>
      <c r="U214" s="24" t="str">
        <f t="shared" si="14"/>
        <v/>
      </c>
      <c r="V214" s="261"/>
      <c r="W214" s="276"/>
      <c r="X214" s="277"/>
      <c r="Y214" s="264" t="str">
        <f>IF(AND(IF($W214="",IF($E214+$F214&gt;$E214+$G214,$E214+$F214,$E214+$G214),"XXX")&lt;=IF($E214+$F214&gt;$E214+$G214,$E214+$F214,$E214+$G214),IF($W214="",IF($E214+$F214&gt;$E214+$G214,$E214+$F214,$E214+$G214),"XXX")&gt;=IF($E214+$F214&lt;$E214+$G214,$E214+$F214,$E214+$G214)),"",IF(OR($W214=Translation!$C$50,$W214=Translation!$D$50),"",IF(OR($W214=Translation!$C$51,$W214=Translation!$D$51),Translation!$K$5,IF($W214&gt;IF($E214+$F214&gt;$E214+$G214,$E214+$F214,$E214+$G214),$W214-IF($E214+$F214&gt;$E214+$G214,$E214+$F214,$E214+$G214),IF($W214&lt;IF($E214+$F214&lt;$E214+$G214,$E214+$F214,$E214+$G214),$W214-IF($E214+$F214&lt;$E214+$G214,$E214+$F214,$E214+$G214),"")))))</f>
        <v/>
      </c>
      <c r="Z214" s="265" t="str">
        <f>IF(AND(IF($X214="",IF($E214+$F214&gt;$E214+$G214,$E214+$F214,$E214+$G214),"XXX")&lt;=IF($E214+$F214&gt;$E214+$G214,$E214+$F214,$E214+$G214),IF($X214="",IF($E214+$F214&gt;$E214+$G214,$E214+$F214,$E214+$G214),"XXX")&gt;=IF($E214+$F214&lt;$E214+$G214,$E214+$F214,$E214+$G214)),"",IF(OR($X214=Translation!$C$50,$X214=Translation!$D$50),"",IF(OR($X214=Translation!$C$51,$X214=Translation!$D$51),Translation!$K$5,IF($X214&gt;IF($E214+$F214&gt;$E214+$G214,$E214+$F214,$E214+$G214),$X214-IF($E214+$F214&gt;$E214+$G214,$E214+$F214,$E214+$G214),IF($X214&lt;IF($E214+$F214&lt;$E214+$G214,$E214+$F214,$E214+$G214),$X214-IF($E214+$F214&lt;$E214+$G214,$E214+$F214,$E214+$G214),"")))))</f>
        <v/>
      </c>
      <c r="AA214" s="278" t="str">
        <f>IF(ISBLANK(Report!AI214),"",AI214)</f>
        <v/>
      </c>
      <c r="AB214" s="25" t="str">
        <f t="shared" si="12"/>
        <v/>
      </c>
      <c r="AC214" s="26" t="str">
        <f t="shared" si="13"/>
        <v/>
      </c>
      <c r="AE214" s="45"/>
      <c r="AF214" s="15">
        <v>213</v>
      </c>
      <c r="AG214" s="177" t="str">
        <f t="shared" si="11"/>
        <v/>
      </c>
      <c r="AH214" s="177"/>
      <c r="AI214" s="16"/>
      <c r="AJ214" s="189"/>
    </row>
    <row r="215" spans="1:36" ht="17.399999999999999" x14ac:dyDescent="0.3">
      <c r="A215" s="190"/>
      <c r="B215" s="196"/>
      <c r="C215" s="267"/>
      <c r="D215" s="268"/>
      <c r="E215" s="269"/>
      <c r="F215" s="269"/>
      <c r="G215" s="269"/>
      <c r="H215" s="270" t="str">
        <f>IF(AND(I215&lt;&gt;"",I215&lt;&gt;"None"),VLOOKUP(I215,Translation!$N$4:$O$111,2,FALSE),"")</f>
        <v/>
      </c>
      <c r="I215" s="270"/>
      <c r="J215" s="269"/>
      <c r="K215" s="269"/>
      <c r="L215" s="269"/>
      <c r="M215" s="271"/>
      <c r="N215" s="272"/>
      <c r="O215" s="273" t="str">
        <f>IF(AND(IF($J215="",IF($E215+$F215&gt;$E215+$G215,$E215+$F215,$E215+$G215),"XXX")&lt;=IF($E215+$F215&gt;$E215+$G215,$E215+$F215,$E215+$G215),IF($J215="",IF($E215+$F215&gt;$E215+$G215,$E215+$F215,$E215+$G215),"XXX")&gt;=IF($E215+$F215&lt;$E215+$G215,$E215+$F215,$E215+$G215)),"",IF(OR($J215=Translation!$C$50,$J215=Translation!$D$50),"",IF(OR($J215=Translation!$C$51,$J215=Translation!$D$51),Translation!$K$5,IF($J215&gt;IF($E215+$F215&gt;$E215+$G215,$E215+$F215,$E215+$G215),$J215-IF($E215+$F215&gt;$E215+$G215,$E215+$F215,$E215+$G215),IF($J215&lt;IF($E215+$F215&lt;$E215+$G215,$E215+$F215,$E215+$G215),$J215-IF($E215+$F215&lt;$E215+$G215,$E215+$F215,$E215+$G215),"")))))</f>
        <v/>
      </c>
      <c r="P215" s="274" t="str">
        <f>IF(AND(IF($K215="",IF($E215+$F215&gt;$E215+$G215,$E215+$F215,$E215+$G215),"XXX")&lt;=IF($E215+$F215&gt;$E215+$G215,$E215+$F215,$E215+$G215),IF($K215="",IF($E215+$F215&gt;$E215+$G215,$E215+$F215,$E215+$G215),"XXX")&gt;=IF($E215+$F215&lt;$E215+$G215,$E215+$F215,$E215+$G215)),"",IF(OR($K215=Translation!$C$50,$K215=Translation!$D$50),"",IF(OR($K215=Translation!$C$51,$K215=Translation!$D$51),Translation!$K$5,IF($K215&gt;IF($E215+$F215&gt;$E215+$G215,$E215+$F215,$E215+$G215),$K215-IF($E215+$F215&gt;$E215+$G215,$E215+$F215,$E215+$G215),IF($K215&lt;IF($E215+$F215&lt;$E215+$G215,$E215+$F215,$E215+$G215),$K215-IF($E215+$F215&lt;$E215+$G215,$E215+$F215,$E215+$G215),"")))))</f>
        <v/>
      </c>
      <c r="Q215" s="274" t="str">
        <f>IF(AND(IF($L215="",IF($E215+$F215&gt;$E215+$G215,$E215+$F215,$E215+$G215),"XXX")&lt;=IF($E215+$F215&gt;$E215+$G215,$E215+$F215,$E215+$G215),IF($L215="",IF($E215+$F215&gt;$E215+$G215,$E215+$F215,$E215+$G215),"XXX")&gt;=IF($E215+$F215&lt;$E215+$G215,$E215+$F215,$E215+$G215)),"",IF(OR($L215=Translation!$C$50,$L215=Translation!$D$50),"",IF(OR($L215=Translation!$C$51,$L215=Translation!$D$51),Translation!$K$5,IF($L215&gt;IF($E215+$F215&gt;$E215+$G215,$E215+$F215,$E215+$G215),$L215-IF($E215+$F215&gt;$E215+$G215,$E215+$F215,$E215+$G215),IF($L215&lt;IF($E215+$F215&lt;$E215+$G215,$E215+$F215,$E215+$G215),$L215-IF($E215+$F215&lt;$E215+$G215,$E215+$F215,$E215+$G215),"")))))</f>
        <v/>
      </c>
      <c r="R215" s="274" t="str">
        <f>IF(AND(IF($M215="",IF($E215+$F215&gt;$E215+$G215,$E215+$F215,$E215+$G215),"XXX")&lt;=IF($E215+$F215&gt;$E215+$G215,$E215+$F215,$E215+$G215),IF($M215="",IF($E215+$F215&gt;$E215+$G215,$E215+$F215,$E215+$G215),"XXX")&gt;=IF($E215+$F215&lt;$E215+$G215,$E215+$F215,$E215+$G215)),"",IF(OR($M215=Translation!$C$50,$M215=Translation!$D$50),"",IF(OR($M215=Translation!$C$51,$M215=Translation!$D$51),Translation!$K$5,IF($M215&gt;IF($E215+$F215&gt;$E215+$G215,$E215+$F215,$E215+$G215),$M215-IF($E215+$F215&gt;$E215+$G215,$E215+$F215,$E215+$G215),IF($M215&lt;IF($E215+$F215&lt;$E215+$G215,$E215+$F215,$E215+$G215),$M215-IF($E215+$F215&lt;$E215+$G215,$E215+$F215,$E215+$G215),"")))))</f>
        <v/>
      </c>
      <c r="S215" s="275"/>
      <c r="T215" s="23" t="str">
        <f t="shared" si="10"/>
        <v/>
      </c>
      <c r="U215" s="24" t="str">
        <f t="shared" si="14"/>
        <v/>
      </c>
      <c r="V215" s="261"/>
      <c r="W215" s="276"/>
      <c r="X215" s="277"/>
      <c r="Y215" s="264" t="str">
        <f>IF(AND(IF($W215="",IF($E215+$F215&gt;$E215+$G215,$E215+$F215,$E215+$G215),"XXX")&lt;=IF($E215+$F215&gt;$E215+$G215,$E215+$F215,$E215+$G215),IF($W215="",IF($E215+$F215&gt;$E215+$G215,$E215+$F215,$E215+$G215),"XXX")&gt;=IF($E215+$F215&lt;$E215+$G215,$E215+$F215,$E215+$G215)),"",IF(OR($W215=Translation!$C$50,$W215=Translation!$D$50),"",IF(OR($W215=Translation!$C$51,$W215=Translation!$D$51),Translation!$K$5,IF($W215&gt;IF($E215+$F215&gt;$E215+$G215,$E215+$F215,$E215+$G215),$W215-IF($E215+$F215&gt;$E215+$G215,$E215+$F215,$E215+$G215),IF($W215&lt;IF($E215+$F215&lt;$E215+$G215,$E215+$F215,$E215+$G215),$W215-IF($E215+$F215&lt;$E215+$G215,$E215+$F215,$E215+$G215),"")))))</f>
        <v/>
      </c>
      <c r="Z215" s="265" t="str">
        <f>IF(AND(IF($X215="",IF($E215+$F215&gt;$E215+$G215,$E215+$F215,$E215+$G215),"XXX")&lt;=IF($E215+$F215&gt;$E215+$G215,$E215+$F215,$E215+$G215),IF($X215="",IF($E215+$F215&gt;$E215+$G215,$E215+$F215,$E215+$G215),"XXX")&gt;=IF($E215+$F215&lt;$E215+$G215,$E215+$F215,$E215+$G215)),"",IF(OR($X215=Translation!$C$50,$X215=Translation!$D$50),"",IF(OR($X215=Translation!$C$51,$X215=Translation!$D$51),Translation!$K$5,IF($X215&gt;IF($E215+$F215&gt;$E215+$G215,$E215+$F215,$E215+$G215),$X215-IF($E215+$F215&gt;$E215+$G215,$E215+$F215,$E215+$G215),IF($X215&lt;IF($E215+$F215&lt;$E215+$G215,$E215+$F215,$E215+$G215),$X215-IF($E215+$F215&lt;$E215+$G215,$E215+$F215,$E215+$G215),"")))))</f>
        <v/>
      </c>
      <c r="AA215" s="278" t="str">
        <f>IF(ISBLANK(Report!AI215),"",AI215)</f>
        <v/>
      </c>
      <c r="AB215" s="25" t="str">
        <f t="shared" si="12"/>
        <v/>
      </c>
      <c r="AC215" s="26" t="str">
        <f t="shared" si="13"/>
        <v/>
      </c>
      <c r="AE215" s="45"/>
      <c r="AF215" s="177">
        <v>214</v>
      </c>
      <c r="AG215" s="177" t="str">
        <f t="shared" si="11"/>
        <v/>
      </c>
      <c r="AH215" s="177"/>
      <c r="AI215" s="16"/>
      <c r="AJ215" s="189"/>
    </row>
    <row r="216" spans="1:36" ht="17.399999999999999" x14ac:dyDescent="0.3">
      <c r="A216" s="190"/>
      <c r="B216" s="196"/>
      <c r="C216" s="267"/>
      <c r="D216" s="268"/>
      <c r="E216" s="269"/>
      <c r="F216" s="269"/>
      <c r="G216" s="269"/>
      <c r="H216" s="270" t="str">
        <f>IF(AND(I216&lt;&gt;"",I216&lt;&gt;"None"),VLOOKUP(I216,Translation!$N$4:$O$111,2,FALSE),"")</f>
        <v/>
      </c>
      <c r="I216" s="270"/>
      <c r="J216" s="269"/>
      <c r="K216" s="269"/>
      <c r="L216" s="269"/>
      <c r="M216" s="271"/>
      <c r="N216" s="272"/>
      <c r="O216" s="273" t="str">
        <f>IF(AND(IF($J216="",IF($E216+$F216&gt;$E216+$G216,$E216+$F216,$E216+$G216),"XXX")&lt;=IF($E216+$F216&gt;$E216+$G216,$E216+$F216,$E216+$G216),IF($J216="",IF($E216+$F216&gt;$E216+$G216,$E216+$F216,$E216+$G216),"XXX")&gt;=IF($E216+$F216&lt;$E216+$G216,$E216+$F216,$E216+$G216)),"",IF(OR($J216=Translation!$C$50,$J216=Translation!$D$50),"",IF(OR($J216=Translation!$C$51,$J216=Translation!$D$51),Translation!$K$5,IF($J216&gt;IF($E216+$F216&gt;$E216+$G216,$E216+$F216,$E216+$G216),$J216-IF($E216+$F216&gt;$E216+$G216,$E216+$F216,$E216+$G216),IF($J216&lt;IF($E216+$F216&lt;$E216+$G216,$E216+$F216,$E216+$G216),$J216-IF($E216+$F216&lt;$E216+$G216,$E216+$F216,$E216+$G216),"")))))</f>
        <v/>
      </c>
      <c r="P216" s="274" t="str">
        <f>IF(AND(IF($K216="",IF($E216+$F216&gt;$E216+$G216,$E216+$F216,$E216+$G216),"XXX")&lt;=IF($E216+$F216&gt;$E216+$G216,$E216+$F216,$E216+$G216),IF($K216="",IF($E216+$F216&gt;$E216+$G216,$E216+$F216,$E216+$G216),"XXX")&gt;=IF($E216+$F216&lt;$E216+$G216,$E216+$F216,$E216+$G216)),"",IF(OR($K216=Translation!$C$50,$K216=Translation!$D$50),"",IF(OR($K216=Translation!$C$51,$K216=Translation!$D$51),Translation!$K$5,IF($K216&gt;IF($E216+$F216&gt;$E216+$G216,$E216+$F216,$E216+$G216),$K216-IF($E216+$F216&gt;$E216+$G216,$E216+$F216,$E216+$G216),IF($K216&lt;IF($E216+$F216&lt;$E216+$G216,$E216+$F216,$E216+$G216),$K216-IF($E216+$F216&lt;$E216+$G216,$E216+$F216,$E216+$G216),"")))))</f>
        <v/>
      </c>
      <c r="Q216" s="274" t="str">
        <f>IF(AND(IF($L216="",IF($E216+$F216&gt;$E216+$G216,$E216+$F216,$E216+$G216),"XXX")&lt;=IF($E216+$F216&gt;$E216+$G216,$E216+$F216,$E216+$G216),IF($L216="",IF($E216+$F216&gt;$E216+$G216,$E216+$F216,$E216+$G216),"XXX")&gt;=IF($E216+$F216&lt;$E216+$G216,$E216+$F216,$E216+$G216)),"",IF(OR($L216=Translation!$C$50,$L216=Translation!$D$50),"",IF(OR($L216=Translation!$C$51,$L216=Translation!$D$51),Translation!$K$5,IF($L216&gt;IF($E216+$F216&gt;$E216+$G216,$E216+$F216,$E216+$G216),$L216-IF($E216+$F216&gt;$E216+$G216,$E216+$F216,$E216+$G216),IF($L216&lt;IF($E216+$F216&lt;$E216+$G216,$E216+$F216,$E216+$G216),$L216-IF($E216+$F216&lt;$E216+$G216,$E216+$F216,$E216+$G216),"")))))</f>
        <v/>
      </c>
      <c r="R216" s="274" t="str">
        <f>IF(AND(IF($M216="",IF($E216+$F216&gt;$E216+$G216,$E216+$F216,$E216+$G216),"XXX")&lt;=IF($E216+$F216&gt;$E216+$G216,$E216+$F216,$E216+$G216),IF($M216="",IF($E216+$F216&gt;$E216+$G216,$E216+$F216,$E216+$G216),"XXX")&gt;=IF($E216+$F216&lt;$E216+$G216,$E216+$F216,$E216+$G216)),"",IF(OR($M216=Translation!$C$50,$M216=Translation!$D$50),"",IF(OR($M216=Translation!$C$51,$M216=Translation!$D$51),Translation!$K$5,IF($M216&gt;IF($E216+$F216&gt;$E216+$G216,$E216+$F216,$E216+$G216),$M216-IF($E216+$F216&gt;$E216+$G216,$E216+$F216,$E216+$G216),IF($M216&lt;IF($E216+$F216&lt;$E216+$G216,$E216+$F216,$E216+$G216),$M216-IF($E216+$F216&lt;$E216+$G216,$E216+$F216,$E216+$G216),"")))))</f>
        <v/>
      </c>
      <c r="S216" s="275"/>
      <c r="T216" s="23" t="str">
        <f t="shared" si="10"/>
        <v/>
      </c>
      <c r="U216" s="24" t="str">
        <f t="shared" si="14"/>
        <v/>
      </c>
      <c r="V216" s="261"/>
      <c r="W216" s="276"/>
      <c r="X216" s="277"/>
      <c r="Y216" s="264" t="str">
        <f>IF(AND(IF($W216="",IF($E216+$F216&gt;$E216+$G216,$E216+$F216,$E216+$G216),"XXX")&lt;=IF($E216+$F216&gt;$E216+$G216,$E216+$F216,$E216+$G216),IF($W216="",IF($E216+$F216&gt;$E216+$G216,$E216+$F216,$E216+$G216),"XXX")&gt;=IF($E216+$F216&lt;$E216+$G216,$E216+$F216,$E216+$G216)),"",IF(OR($W216=Translation!$C$50,$W216=Translation!$D$50),"",IF(OR($W216=Translation!$C$51,$W216=Translation!$D$51),Translation!$K$5,IF($W216&gt;IF($E216+$F216&gt;$E216+$G216,$E216+$F216,$E216+$G216),$W216-IF($E216+$F216&gt;$E216+$G216,$E216+$F216,$E216+$G216),IF($W216&lt;IF($E216+$F216&lt;$E216+$G216,$E216+$F216,$E216+$G216),$W216-IF($E216+$F216&lt;$E216+$G216,$E216+$F216,$E216+$G216),"")))))</f>
        <v/>
      </c>
      <c r="Z216" s="265" t="str">
        <f>IF(AND(IF($X216="",IF($E216+$F216&gt;$E216+$G216,$E216+$F216,$E216+$G216),"XXX")&lt;=IF($E216+$F216&gt;$E216+$G216,$E216+$F216,$E216+$G216),IF($X216="",IF($E216+$F216&gt;$E216+$G216,$E216+$F216,$E216+$G216),"XXX")&gt;=IF($E216+$F216&lt;$E216+$G216,$E216+$F216,$E216+$G216)),"",IF(OR($X216=Translation!$C$50,$X216=Translation!$D$50),"",IF(OR($X216=Translation!$C$51,$X216=Translation!$D$51),Translation!$K$5,IF($X216&gt;IF($E216+$F216&gt;$E216+$G216,$E216+$F216,$E216+$G216),$X216-IF($E216+$F216&gt;$E216+$G216,$E216+$F216,$E216+$G216),IF($X216&lt;IF($E216+$F216&lt;$E216+$G216,$E216+$F216,$E216+$G216),$X216-IF($E216+$F216&lt;$E216+$G216,$E216+$F216,$E216+$G216),"")))))</f>
        <v/>
      </c>
      <c r="AA216" s="278" t="str">
        <f>IF(ISBLANK(Report!AI216),"",AI216)</f>
        <v/>
      </c>
      <c r="AB216" s="25" t="str">
        <f t="shared" si="12"/>
        <v/>
      </c>
      <c r="AC216" s="26" t="str">
        <f t="shared" si="13"/>
        <v/>
      </c>
      <c r="AE216" s="45"/>
      <c r="AF216" s="15">
        <v>215</v>
      </c>
      <c r="AG216" s="177" t="str">
        <f t="shared" si="11"/>
        <v/>
      </c>
      <c r="AH216" s="177"/>
      <c r="AI216" s="16"/>
      <c r="AJ216" s="189"/>
    </row>
    <row r="217" spans="1:36" ht="17.399999999999999" x14ac:dyDescent="0.3">
      <c r="A217" s="190"/>
      <c r="B217" s="196"/>
      <c r="C217" s="267"/>
      <c r="D217" s="268"/>
      <c r="E217" s="269"/>
      <c r="F217" s="269"/>
      <c r="G217" s="269"/>
      <c r="H217" s="270" t="str">
        <f>IF(AND(I217&lt;&gt;"",I217&lt;&gt;"None"),VLOOKUP(I217,Translation!$N$4:$O$111,2,FALSE),"")</f>
        <v/>
      </c>
      <c r="I217" s="270"/>
      <c r="J217" s="269"/>
      <c r="K217" s="269"/>
      <c r="L217" s="269"/>
      <c r="M217" s="271"/>
      <c r="N217" s="272"/>
      <c r="O217" s="273" t="str">
        <f>IF(AND(IF($J217="",IF($E217+$F217&gt;$E217+$G217,$E217+$F217,$E217+$G217),"XXX")&lt;=IF($E217+$F217&gt;$E217+$G217,$E217+$F217,$E217+$G217),IF($J217="",IF($E217+$F217&gt;$E217+$G217,$E217+$F217,$E217+$G217),"XXX")&gt;=IF($E217+$F217&lt;$E217+$G217,$E217+$F217,$E217+$G217)),"",IF(OR($J217=Translation!$C$50,$J217=Translation!$D$50),"",IF(OR($J217=Translation!$C$51,$J217=Translation!$D$51),Translation!$K$5,IF($J217&gt;IF($E217+$F217&gt;$E217+$G217,$E217+$F217,$E217+$G217),$J217-IF($E217+$F217&gt;$E217+$G217,$E217+$F217,$E217+$G217),IF($J217&lt;IF($E217+$F217&lt;$E217+$G217,$E217+$F217,$E217+$G217),$J217-IF($E217+$F217&lt;$E217+$G217,$E217+$F217,$E217+$G217),"")))))</f>
        <v/>
      </c>
      <c r="P217" s="274" t="str">
        <f>IF(AND(IF($K217="",IF($E217+$F217&gt;$E217+$G217,$E217+$F217,$E217+$G217),"XXX")&lt;=IF($E217+$F217&gt;$E217+$G217,$E217+$F217,$E217+$G217),IF($K217="",IF($E217+$F217&gt;$E217+$G217,$E217+$F217,$E217+$G217),"XXX")&gt;=IF($E217+$F217&lt;$E217+$G217,$E217+$F217,$E217+$G217)),"",IF(OR($K217=Translation!$C$50,$K217=Translation!$D$50),"",IF(OR($K217=Translation!$C$51,$K217=Translation!$D$51),Translation!$K$5,IF($K217&gt;IF($E217+$F217&gt;$E217+$G217,$E217+$F217,$E217+$G217),$K217-IF($E217+$F217&gt;$E217+$G217,$E217+$F217,$E217+$G217),IF($K217&lt;IF($E217+$F217&lt;$E217+$G217,$E217+$F217,$E217+$G217),$K217-IF($E217+$F217&lt;$E217+$G217,$E217+$F217,$E217+$G217),"")))))</f>
        <v/>
      </c>
      <c r="Q217" s="274" t="str">
        <f>IF(AND(IF($L217="",IF($E217+$F217&gt;$E217+$G217,$E217+$F217,$E217+$G217),"XXX")&lt;=IF($E217+$F217&gt;$E217+$G217,$E217+$F217,$E217+$G217),IF($L217="",IF($E217+$F217&gt;$E217+$G217,$E217+$F217,$E217+$G217),"XXX")&gt;=IF($E217+$F217&lt;$E217+$G217,$E217+$F217,$E217+$G217)),"",IF(OR($L217=Translation!$C$50,$L217=Translation!$D$50),"",IF(OR($L217=Translation!$C$51,$L217=Translation!$D$51),Translation!$K$5,IF($L217&gt;IF($E217+$F217&gt;$E217+$G217,$E217+$F217,$E217+$G217),$L217-IF($E217+$F217&gt;$E217+$G217,$E217+$F217,$E217+$G217),IF($L217&lt;IF($E217+$F217&lt;$E217+$G217,$E217+$F217,$E217+$G217),$L217-IF($E217+$F217&lt;$E217+$G217,$E217+$F217,$E217+$G217),"")))))</f>
        <v/>
      </c>
      <c r="R217" s="274" t="str">
        <f>IF(AND(IF($M217="",IF($E217+$F217&gt;$E217+$G217,$E217+$F217,$E217+$G217),"XXX")&lt;=IF($E217+$F217&gt;$E217+$G217,$E217+$F217,$E217+$G217),IF($M217="",IF($E217+$F217&gt;$E217+$G217,$E217+$F217,$E217+$G217),"XXX")&gt;=IF($E217+$F217&lt;$E217+$G217,$E217+$F217,$E217+$G217)),"",IF(OR($M217=Translation!$C$50,$M217=Translation!$D$50),"",IF(OR($M217=Translation!$C$51,$M217=Translation!$D$51),Translation!$K$5,IF($M217&gt;IF($E217+$F217&gt;$E217+$G217,$E217+$F217,$E217+$G217),$M217-IF($E217+$F217&gt;$E217+$G217,$E217+$F217,$E217+$G217),IF($M217&lt;IF($E217+$F217&lt;$E217+$G217,$E217+$F217,$E217+$G217),$M217-IF($E217+$F217&lt;$E217+$G217,$E217+$F217,$E217+$G217),"")))))</f>
        <v/>
      </c>
      <c r="S217" s="275"/>
      <c r="T217" s="23" t="str">
        <f t="shared" si="10"/>
        <v/>
      </c>
      <c r="U217" s="24" t="str">
        <f t="shared" si="14"/>
        <v/>
      </c>
      <c r="V217" s="261"/>
      <c r="W217" s="276"/>
      <c r="X217" s="277"/>
      <c r="Y217" s="264" t="str">
        <f>IF(AND(IF($W217="",IF($E217+$F217&gt;$E217+$G217,$E217+$F217,$E217+$G217),"XXX")&lt;=IF($E217+$F217&gt;$E217+$G217,$E217+$F217,$E217+$G217),IF($W217="",IF($E217+$F217&gt;$E217+$G217,$E217+$F217,$E217+$G217),"XXX")&gt;=IF($E217+$F217&lt;$E217+$G217,$E217+$F217,$E217+$G217)),"",IF(OR($W217=Translation!$C$50,$W217=Translation!$D$50),"",IF(OR($W217=Translation!$C$51,$W217=Translation!$D$51),Translation!$K$5,IF($W217&gt;IF($E217+$F217&gt;$E217+$G217,$E217+$F217,$E217+$G217),$W217-IF($E217+$F217&gt;$E217+$G217,$E217+$F217,$E217+$G217),IF($W217&lt;IF($E217+$F217&lt;$E217+$G217,$E217+$F217,$E217+$G217),$W217-IF($E217+$F217&lt;$E217+$G217,$E217+$F217,$E217+$G217),"")))))</f>
        <v/>
      </c>
      <c r="Z217" s="265" t="str">
        <f>IF(AND(IF($X217="",IF($E217+$F217&gt;$E217+$G217,$E217+$F217,$E217+$G217),"XXX")&lt;=IF($E217+$F217&gt;$E217+$G217,$E217+$F217,$E217+$G217),IF($X217="",IF($E217+$F217&gt;$E217+$G217,$E217+$F217,$E217+$G217),"XXX")&gt;=IF($E217+$F217&lt;$E217+$G217,$E217+$F217,$E217+$G217)),"",IF(OR($X217=Translation!$C$50,$X217=Translation!$D$50),"",IF(OR($X217=Translation!$C$51,$X217=Translation!$D$51),Translation!$K$5,IF($X217&gt;IF($E217+$F217&gt;$E217+$G217,$E217+$F217,$E217+$G217),$X217-IF($E217+$F217&gt;$E217+$G217,$E217+$F217,$E217+$G217),IF($X217&lt;IF($E217+$F217&lt;$E217+$G217,$E217+$F217,$E217+$G217),$X217-IF($E217+$F217&lt;$E217+$G217,$E217+$F217,$E217+$G217),"")))))</f>
        <v/>
      </c>
      <c r="AA217" s="278" t="str">
        <f>IF(ISBLANK(Report!AI217),"",AI217)</f>
        <v/>
      </c>
      <c r="AB217" s="25" t="str">
        <f t="shared" si="12"/>
        <v/>
      </c>
      <c r="AC217" s="26" t="str">
        <f t="shared" si="13"/>
        <v/>
      </c>
      <c r="AE217" s="45"/>
      <c r="AF217" s="177">
        <v>216</v>
      </c>
      <c r="AG217" s="177" t="str">
        <f t="shared" si="11"/>
        <v/>
      </c>
      <c r="AH217" s="177"/>
      <c r="AI217" s="16"/>
      <c r="AJ217" s="189"/>
    </row>
    <row r="218" spans="1:36" ht="17.399999999999999" x14ac:dyDescent="0.3">
      <c r="A218" s="190"/>
      <c r="B218" s="196"/>
      <c r="C218" s="267"/>
      <c r="D218" s="268"/>
      <c r="E218" s="269"/>
      <c r="F218" s="269"/>
      <c r="G218" s="269"/>
      <c r="H218" s="270" t="str">
        <f>IF(AND(I218&lt;&gt;"",I218&lt;&gt;"None"),VLOOKUP(I218,Translation!$N$4:$O$111,2,FALSE),"")</f>
        <v/>
      </c>
      <c r="I218" s="270"/>
      <c r="J218" s="269"/>
      <c r="K218" s="269"/>
      <c r="L218" s="269"/>
      <c r="M218" s="271"/>
      <c r="N218" s="272"/>
      <c r="O218" s="273" t="str">
        <f>IF(AND(IF($J218="",IF($E218+$F218&gt;$E218+$G218,$E218+$F218,$E218+$G218),"XXX")&lt;=IF($E218+$F218&gt;$E218+$G218,$E218+$F218,$E218+$G218),IF($J218="",IF($E218+$F218&gt;$E218+$G218,$E218+$F218,$E218+$G218),"XXX")&gt;=IF($E218+$F218&lt;$E218+$G218,$E218+$F218,$E218+$G218)),"",IF(OR($J218=Translation!$C$50,$J218=Translation!$D$50),"",IF(OR($J218=Translation!$C$51,$J218=Translation!$D$51),Translation!$K$5,IF($J218&gt;IF($E218+$F218&gt;$E218+$G218,$E218+$F218,$E218+$G218),$J218-IF($E218+$F218&gt;$E218+$G218,$E218+$F218,$E218+$G218),IF($J218&lt;IF($E218+$F218&lt;$E218+$G218,$E218+$F218,$E218+$G218),$J218-IF($E218+$F218&lt;$E218+$G218,$E218+$F218,$E218+$G218),"")))))</f>
        <v/>
      </c>
      <c r="P218" s="274" t="str">
        <f>IF(AND(IF($K218="",IF($E218+$F218&gt;$E218+$G218,$E218+$F218,$E218+$G218),"XXX")&lt;=IF($E218+$F218&gt;$E218+$G218,$E218+$F218,$E218+$G218),IF($K218="",IF($E218+$F218&gt;$E218+$G218,$E218+$F218,$E218+$G218),"XXX")&gt;=IF($E218+$F218&lt;$E218+$G218,$E218+$F218,$E218+$G218)),"",IF(OR($K218=Translation!$C$50,$K218=Translation!$D$50),"",IF(OR($K218=Translation!$C$51,$K218=Translation!$D$51),Translation!$K$5,IF($K218&gt;IF($E218+$F218&gt;$E218+$G218,$E218+$F218,$E218+$G218),$K218-IF($E218+$F218&gt;$E218+$G218,$E218+$F218,$E218+$G218),IF($K218&lt;IF($E218+$F218&lt;$E218+$G218,$E218+$F218,$E218+$G218),$K218-IF($E218+$F218&lt;$E218+$G218,$E218+$F218,$E218+$G218),"")))))</f>
        <v/>
      </c>
      <c r="Q218" s="274" t="str">
        <f>IF(AND(IF($L218="",IF($E218+$F218&gt;$E218+$G218,$E218+$F218,$E218+$G218),"XXX")&lt;=IF($E218+$F218&gt;$E218+$G218,$E218+$F218,$E218+$G218),IF($L218="",IF($E218+$F218&gt;$E218+$G218,$E218+$F218,$E218+$G218),"XXX")&gt;=IF($E218+$F218&lt;$E218+$G218,$E218+$F218,$E218+$G218)),"",IF(OR($L218=Translation!$C$50,$L218=Translation!$D$50),"",IF(OR($L218=Translation!$C$51,$L218=Translation!$D$51),Translation!$K$5,IF($L218&gt;IF($E218+$F218&gt;$E218+$G218,$E218+$F218,$E218+$G218),$L218-IF($E218+$F218&gt;$E218+$G218,$E218+$F218,$E218+$G218),IF($L218&lt;IF($E218+$F218&lt;$E218+$G218,$E218+$F218,$E218+$G218),$L218-IF($E218+$F218&lt;$E218+$G218,$E218+$F218,$E218+$G218),"")))))</f>
        <v/>
      </c>
      <c r="R218" s="274" t="str">
        <f>IF(AND(IF($M218="",IF($E218+$F218&gt;$E218+$G218,$E218+$F218,$E218+$G218),"XXX")&lt;=IF($E218+$F218&gt;$E218+$G218,$E218+$F218,$E218+$G218),IF($M218="",IF($E218+$F218&gt;$E218+$G218,$E218+$F218,$E218+$G218),"XXX")&gt;=IF($E218+$F218&lt;$E218+$G218,$E218+$F218,$E218+$G218)),"",IF(OR($M218=Translation!$C$50,$M218=Translation!$D$50),"",IF(OR($M218=Translation!$C$51,$M218=Translation!$D$51),Translation!$K$5,IF($M218&gt;IF($E218+$F218&gt;$E218+$G218,$E218+$F218,$E218+$G218),$M218-IF($E218+$F218&gt;$E218+$G218,$E218+$F218,$E218+$G218),IF($M218&lt;IF($E218+$F218&lt;$E218+$G218,$E218+$F218,$E218+$G218),$M218-IF($E218+$F218&lt;$E218+$G218,$E218+$F218,$E218+$G218),"")))))</f>
        <v/>
      </c>
      <c r="S218" s="275"/>
      <c r="T218" s="23" t="str">
        <f t="shared" si="10"/>
        <v/>
      </c>
      <c r="U218" s="24" t="str">
        <f t="shared" si="14"/>
        <v/>
      </c>
      <c r="V218" s="261"/>
      <c r="W218" s="276"/>
      <c r="X218" s="277"/>
      <c r="Y218" s="264" t="str">
        <f>IF(AND(IF($W218="",IF($E218+$F218&gt;$E218+$G218,$E218+$F218,$E218+$G218),"XXX")&lt;=IF($E218+$F218&gt;$E218+$G218,$E218+$F218,$E218+$G218),IF($W218="",IF($E218+$F218&gt;$E218+$G218,$E218+$F218,$E218+$G218),"XXX")&gt;=IF($E218+$F218&lt;$E218+$G218,$E218+$F218,$E218+$G218)),"",IF(OR($W218=Translation!$C$50,$W218=Translation!$D$50),"",IF(OR($W218=Translation!$C$51,$W218=Translation!$D$51),Translation!$K$5,IF($W218&gt;IF($E218+$F218&gt;$E218+$G218,$E218+$F218,$E218+$G218),$W218-IF($E218+$F218&gt;$E218+$G218,$E218+$F218,$E218+$G218),IF($W218&lt;IF($E218+$F218&lt;$E218+$G218,$E218+$F218,$E218+$G218),$W218-IF($E218+$F218&lt;$E218+$G218,$E218+$F218,$E218+$G218),"")))))</f>
        <v/>
      </c>
      <c r="Z218" s="265" t="str">
        <f>IF(AND(IF($X218="",IF($E218+$F218&gt;$E218+$G218,$E218+$F218,$E218+$G218),"XXX")&lt;=IF($E218+$F218&gt;$E218+$G218,$E218+$F218,$E218+$G218),IF($X218="",IF($E218+$F218&gt;$E218+$G218,$E218+$F218,$E218+$G218),"XXX")&gt;=IF($E218+$F218&lt;$E218+$G218,$E218+$F218,$E218+$G218)),"",IF(OR($X218=Translation!$C$50,$X218=Translation!$D$50),"",IF(OR($X218=Translation!$C$51,$X218=Translation!$D$51),Translation!$K$5,IF($X218&gt;IF($E218+$F218&gt;$E218+$G218,$E218+$F218,$E218+$G218),$X218-IF($E218+$F218&gt;$E218+$G218,$E218+$F218,$E218+$G218),IF($X218&lt;IF($E218+$F218&lt;$E218+$G218,$E218+$F218,$E218+$G218),$X218-IF($E218+$F218&lt;$E218+$G218,$E218+$F218,$E218+$G218),"")))))</f>
        <v/>
      </c>
      <c r="AA218" s="278" t="str">
        <f>IF(ISBLANK(Report!AI218),"",AI218)</f>
        <v/>
      </c>
      <c r="AB218" s="25" t="str">
        <f t="shared" si="12"/>
        <v/>
      </c>
      <c r="AC218" s="26" t="str">
        <f t="shared" si="13"/>
        <v/>
      </c>
      <c r="AE218" s="45"/>
      <c r="AF218" s="15">
        <v>217</v>
      </c>
      <c r="AG218" s="177" t="str">
        <f t="shared" si="11"/>
        <v/>
      </c>
      <c r="AH218" s="177"/>
      <c r="AI218" s="16"/>
      <c r="AJ218" s="189"/>
    </row>
    <row r="219" spans="1:36" ht="17.399999999999999" x14ac:dyDescent="0.3">
      <c r="A219" s="190"/>
      <c r="B219" s="196"/>
      <c r="C219" s="267"/>
      <c r="D219" s="268"/>
      <c r="E219" s="269"/>
      <c r="F219" s="269"/>
      <c r="G219" s="269"/>
      <c r="H219" s="270" t="str">
        <f>IF(AND(I219&lt;&gt;"",I219&lt;&gt;"None"),VLOOKUP(I219,Translation!$N$4:$O$111,2,FALSE),"")</f>
        <v/>
      </c>
      <c r="I219" s="270"/>
      <c r="J219" s="269"/>
      <c r="K219" s="269"/>
      <c r="L219" s="269"/>
      <c r="M219" s="271"/>
      <c r="N219" s="272"/>
      <c r="O219" s="273" t="str">
        <f>IF(AND(IF($J219="",IF($E219+$F219&gt;$E219+$G219,$E219+$F219,$E219+$G219),"XXX")&lt;=IF($E219+$F219&gt;$E219+$G219,$E219+$F219,$E219+$G219),IF($J219="",IF($E219+$F219&gt;$E219+$G219,$E219+$F219,$E219+$G219),"XXX")&gt;=IF($E219+$F219&lt;$E219+$G219,$E219+$F219,$E219+$G219)),"",IF(OR($J219=Translation!$C$50,$J219=Translation!$D$50),"",IF(OR($J219=Translation!$C$51,$J219=Translation!$D$51),Translation!$K$5,IF($J219&gt;IF($E219+$F219&gt;$E219+$G219,$E219+$F219,$E219+$G219),$J219-IF($E219+$F219&gt;$E219+$G219,$E219+$F219,$E219+$G219),IF($J219&lt;IF($E219+$F219&lt;$E219+$G219,$E219+$F219,$E219+$G219),$J219-IF($E219+$F219&lt;$E219+$G219,$E219+$F219,$E219+$G219),"")))))</f>
        <v/>
      </c>
      <c r="P219" s="274" t="str">
        <f>IF(AND(IF($K219="",IF($E219+$F219&gt;$E219+$G219,$E219+$F219,$E219+$G219),"XXX")&lt;=IF($E219+$F219&gt;$E219+$G219,$E219+$F219,$E219+$G219),IF($K219="",IF($E219+$F219&gt;$E219+$G219,$E219+$F219,$E219+$G219),"XXX")&gt;=IF($E219+$F219&lt;$E219+$G219,$E219+$F219,$E219+$G219)),"",IF(OR($K219=Translation!$C$50,$K219=Translation!$D$50),"",IF(OR($K219=Translation!$C$51,$K219=Translation!$D$51),Translation!$K$5,IF($K219&gt;IF($E219+$F219&gt;$E219+$G219,$E219+$F219,$E219+$G219),$K219-IF($E219+$F219&gt;$E219+$G219,$E219+$F219,$E219+$G219),IF($K219&lt;IF($E219+$F219&lt;$E219+$G219,$E219+$F219,$E219+$G219),$K219-IF($E219+$F219&lt;$E219+$G219,$E219+$F219,$E219+$G219),"")))))</f>
        <v/>
      </c>
      <c r="Q219" s="274" t="str">
        <f>IF(AND(IF($L219="",IF($E219+$F219&gt;$E219+$G219,$E219+$F219,$E219+$G219),"XXX")&lt;=IF($E219+$F219&gt;$E219+$G219,$E219+$F219,$E219+$G219),IF($L219="",IF($E219+$F219&gt;$E219+$G219,$E219+$F219,$E219+$G219),"XXX")&gt;=IF($E219+$F219&lt;$E219+$G219,$E219+$F219,$E219+$G219)),"",IF(OR($L219=Translation!$C$50,$L219=Translation!$D$50),"",IF(OR($L219=Translation!$C$51,$L219=Translation!$D$51),Translation!$K$5,IF($L219&gt;IF($E219+$F219&gt;$E219+$G219,$E219+$F219,$E219+$G219),$L219-IF($E219+$F219&gt;$E219+$G219,$E219+$F219,$E219+$G219),IF($L219&lt;IF($E219+$F219&lt;$E219+$G219,$E219+$F219,$E219+$G219),$L219-IF($E219+$F219&lt;$E219+$G219,$E219+$F219,$E219+$G219),"")))))</f>
        <v/>
      </c>
      <c r="R219" s="274" t="str">
        <f>IF(AND(IF($M219="",IF($E219+$F219&gt;$E219+$G219,$E219+$F219,$E219+$G219),"XXX")&lt;=IF($E219+$F219&gt;$E219+$G219,$E219+$F219,$E219+$G219),IF($M219="",IF($E219+$F219&gt;$E219+$G219,$E219+$F219,$E219+$G219),"XXX")&gt;=IF($E219+$F219&lt;$E219+$G219,$E219+$F219,$E219+$G219)),"",IF(OR($M219=Translation!$C$50,$M219=Translation!$D$50),"",IF(OR($M219=Translation!$C$51,$M219=Translation!$D$51),Translation!$K$5,IF($M219&gt;IF($E219+$F219&gt;$E219+$G219,$E219+$F219,$E219+$G219),$M219-IF($E219+$F219&gt;$E219+$G219,$E219+$F219,$E219+$G219),IF($M219&lt;IF($E219+$F219&lt;$E219+$G219,$E219+$F219,$E219+$G219),$M219-IF($E219+$F219&lt;$E219+$G219,$E219+$F219,$E219+$G219),"")))))</f>
        <v/>
      </c>
      <c r="S219" s="275"/>
      <c r="T219" s="23" t="str">
        <f t="shared" si="10"/>
        <v/>
      </c>
      <c r="U219" s="24" t="str">
        <f t="shared" si="14"/>
        <v/>
      </c>
      <c r="V219" s="261"/>
      <c r="W219" s="276"/>
      <c r="X219" s="277"/>
      <c r="Y219" s="264" t="str">
        <f>IF(AND(IF($W219="",IF($E219+$F219&gt;$E219+$G219,$E219+$F219,$E219+$G219),"XXX")&lt;=IF($E219+$F219&gt;$E219+$G219,$E219+$F219,$E219+$G219),IF($W219="",IF($E219+$F219&gt;$E219+$G219,$E219+$F219,$E219+$G219),"XXX")&gt;=IF($E219+$F219&lt;$E219+$G219,$E219+$F219,$E219+$G219)),"",IF(OR($W219=Translation!$C$50,$W219=Translation!$D$50),"",IF(OR($W219=Translation!$C$51,$W219=Translation!$D$51),Translation!$K$5,IF($W219&gt;IF($E219+$F219&gt;$E219+$G219,$E219+$F219,$E219+$G219),$W219-IF($E219+$F219&gt;$E219+$G219,$E219+$F219,$E219+$G219),IF($W219&lt;IF($E219+$F219&lt;$E219+$G219,$E219+$F219,$E219+$G219),$W219-IF($E219+$F219&lt;$E219+$G219,$E219+$F219,$E219+$G219),"")))))</f>
        <v/>
      </c>
      <c r="Z219" s="265" t="str">
        <f>IF(AND(IF($X219="",IF($E219+$F219&gt;$E219+$G219,$E219+$F219,$E219+$G219),"XXX")&lt;=IF($E219+$F219&gt;$E219+$G219,$E219+$F219,$E219+$G219),IF($X219="",IF($E219+$F219&gt;$E219+$G219,$E219+$F219,$E219+$G219),"XXX")&gt;=IF($E219+$F219&lt;$E219+$G219,$E219+$F219,$E219+$G219)),"",IF(OR($X219=Translation!$C$50,$X219=Translation!$D$50),"",IF(OR($X219=Translation!$C$51,$X219=Translation!$D$51),Translation!$K$5,IF($X219&gt;IF($E219+$F219&gt;$E219+$G219,$E219+$F219,$E219+$G219),$X219-IF($E219+$F219&gt;$E219+$G219,$E219+$F219,$E219+$G219),IF($X219&lt;IF($E219+$F219&lt;$E219+$G219,$E219+$F219,$E219+$G219),$X219-IF($E219+$F219&lt;$E219+$G219,$E219+$F219,$E219+$G219),"")))))</f>
        <v/>
      </c>
      <c r="AA219" s="278" t="str">
        <f>IF(ISBLANK(Report!AI219),"",AI219)</f>
        <v/>
      </c>
      <c r="AB219" s="25" t="str">
        <f t="shared" si="12"/>
        <v/>
      </c>
      <c r="AC219" s="26" t="str">
        <f t="shared" si="13"/>
        <v/>
      </c>
      <c r="AE219" s="45"/>
      <c r="AF219" s="177">
        <v>218</v>
      </c>
      <c r="AG219" s="177" t="str">
        <f t="shared" si="11"/>
        <v/>
      </c>
      <c r="AH219" s="177"/>
      <c r="AI219" s="16"/>
      <c r="AJ219" s="189"/>
    </row>
    <row r="220" spans="1:36" ht="17.399999999999999" x14ac:dyDescent="0.3">
      <c r="A220" s="190"/>
      <c r="B220" s="196"/>
      <c r="C220" s="267"/>
      <c r="D220" s="268"/>
      <c r="E220" s="269"/>
      <c r="F220" s="269"/>
      <c r="G220" s="269"/>
      <c r="H220" s="270" t="str">
        <f>IF(AND(I220&lt;&gt;"",I220&lt;&gt;"None"),VLOOKUP(I220,Translation!$N$4:$O$111,2,FALSE),"")</f>
        <v/>
      </c>
      <c r="I220" s="270"/>
      <c r="J220" s="269"/>
      <c r="K220" s="269"/>
      <c r="L220" s="269"/>
      <c r="M220" s="271"/>
      <c r="N220" s="272"/>
      <c r="O220" s="273" t="str">
        <f>IF(AND(IF($J220="",IF($E220+$F220&gt;$E220+$G220,$E220+$F220,$E220+$G220),"XXX")&lt;=IF($E220+$F220&gt;$E220+$G220,$E220+$F220,$E220+$G220),IF($J220="",IF($E220+$F220&gt;$E220+$G220,$E220+$F220,$E220+$G220),"XXX")&gt;=IF($E220+$F220&lt;$E220+$G220,$E220+$F220,$E220+$G220)),"",IF(OR($J220=Translation!$C$50,$J220=Translation!$D$50),"",IF(OR($J220=Translation!$C$51,$J220=Translation!$D$51),Translation!$K$5,IF($J220&gt;IF($E220+$F220&gt;$E220+$G220,$E220+$F220,$E220+$G220),$J220-IF($E220+$F220&gt;$E220+$G220,$E220+$F220,$E220+$G220),IF($J220&lt;IF($E220+$F220&lt;$E220+$G220,$E220+$F220,$E220+$G220),$J220-IF($E220+$F220&lt;$E220+$G220,$E220+$F220,$E220+$G220),"")))))</f>
        <v/>
      </c>
      <c r="P220" s="274" t="str">
        <f>IF(AND(IF($K220="",IF($E220+$F220&gt;$E220+$G220,$E220+$F220,$E220+$G220),"XXX")&lt;=IF($E220+$F220&gt;$E220+$G220,$E220+$F220,$E220+$G220),IF($K220="",IF($E220+$F220&gt;$E220+$G220,$E220+$F220,$E220+$G220),"XXX")&gt;=IF($E220+$F220&lt;$E220+$G220,$E220+$F220,$E220+$G220)),"",IF(OR($K220=Translation!$C$50,$K220=Translation!$D$50),"",IF(OR($K220=Translation!$C$51,$K220=Translation!$D$51),Translation!$K$5,IF($K220&gt;IF($E220+$F220&gt;$E220+$G220,$E220+$F220,$E220+$G220),$K220-IF($E220+$F220&gt;$E220+$G220,$E220+$F220,$E220+$G220),IF($K220&lt;IF($E220+$F220&lt;$E220+$G220,$E220+$F220,$E220+$G220),$K220-IF($E220+$F220&lt;$E220+$G220,$E220+$F220,$E220+$G220),"")))))</f>
        <v/>
      </c>
      <c r="Q220" s="274" t="str">
        <f>IF(AND(IF($L220="",IF($E220+$F220&gt;$E220+$G220,$E220+$F220,$E220+$G220),"XXX")&lt;=IF($E220+$F220&gt;$E220+$G220,$E220+$F220,$E220+$G220),IF($L220="",IF($E220+$F220&gt;$E220+$G220,$E220+$F220,$E220+$G220),"XXX")&gt;=IF($E220+$F220&lt;$E220+$G220,$E220+$F220,$E220+$G220)),"",IF(OR($L220=Translation!$C$50,$L220=Translation!$D$50),"",IF(OR($L220=Translation!$C$51,$L220=Translation!$D$51),Translation!$K$5,IF($L220&gt;IF($E220+$F220&gt;$E220+$G220,$E220+$F220,$E220+$G220),$L220-IF($E220+$F220&gt;$E220+$G220,$E220+$F220,$E220+$G220),IF($L220&lt;IF($E220+$F220&lt;$E220+$G220,$E220+$F220,$E220+$G220),$L220-IF($E220+$F220&lt;$E220+$G220,$E220+$F220,$E220+$G220),"")))))</f>
        <v/>
      </c>
      <c r="R220" s="274" t="str">
        <f>IF(AND(IF($M220="",IF($E220+$F220&gt;$E220+$G220,$E220+$F220,$E220+$G220),"XXX")&lt;=IF($E220+$F220&gt;$E220+$G220,$E220+$F220,$E220+$G220),IF($M220="",IF($E220+$F220&gt;$E220+$G220,$E220+$F220,$E220+$G220),"XXX")&gt;=IF($E220+$F220&lt;$E220+$G220,$E220+$F220,$E220+$G220)),"",IF(OR($M220=Translation!$C$50,$M220=Translation!$D$50),"",IF(OR($M220=Translation!$C$51,$M220=Translation!$D$51),Translation!$K$5,IF($M220&gt;IF($E220+$F220&gt;$E220+$G220,$E220+$F220,$E220+$G220),$M220-IF($E220+$F220&gt;$E220+$G220,$E220+$F220,$E220+$G220),IF($M220&lt;IF($E220+$F220&lt;$E220+$G220,$E220+$F220,$E220+$G220),$M220-IF($E220+$F220&lt;$E220+$G220,$E220+$F220,$E220+$G220),"")))))</f>
        <v/>
      </c>
      <c r="S220" s="275"/>
      <c r="T220" s="23" t="str">
        <f t="shared" si="10"/>
        <v/>
      </c>
      <c r="U220" s="24" t="str">
        <f t="shared" si="14"/>
        <v/>
      </c>
      <c r="V220" s="261"/>
      <c r="W220" s="276"/>
      <c r="X220" s="277"/>
      <c r="Y220" s="264" t="str">
        <f>IF(AND(IF($W220="",IF($E220+$F220&gt;$E220+$G220,$E220+$F220,$E220+$G220),"XXX")&lt;=IF($E220+$F220&gt;$E220+$G220,$E220+$F220,$E220+$G220),IF($W220="",IF($E220+$F220&gt;$E220+$G220,$E220+$F220,$E220+$G220),"XXX")&gt;=IF($E220+$F220&lt;$E220+$G220,$E220+$F220,$E220+$G220)),"",IF(OR($W220=Translation!$C$50,$W220=Translation!$D$50),"",IF(OR($W220=Translation!$C$51,$W220=Translation!$D$51),Translation!$K$5,IF($W220&gt;IF($E220+$F220&gt;$E220+$G220,$E220+$F220,$E220+$G220),$W220-IF($E220+$F220&gt;$E220+$G220,$E220+$F220,$E220+$G220),IF($W220&lt;IF($E220+$F220&lt;$E220+$G220,$E220+$F220,$E220+$G220),$W220-IF($E220+$F220&lt;$E220+$G220,$E220+$F220,$E220+$G220),"")))))</f>
        <v/>
      </c>
      <c r="Z220" s="265" t="str">
        <f>IF(AND(IF($X220="",IF($E220+$F220&gt;$E220+$G220,$E220+$F220,$E220+$G220),"XXX")&lt;=IF($E220+$F220&gt;$E220+$G220,$E220+$F220,$E220+$G220),IF($X220="",IF($E220+$F220&gt;$E220+$G220,$E220+$F220,$E220+$G220),"XXX")&gt;=IF($E220+$F220&lt;$E220+$G220,$E220+$F220,$E220+$G220)),"",IF(OR($X220=Translation!$C$50,$X220=Translation!$D$50),"",IF(OR($X220=Translation!$C$51,$X220=Translation!$D$51),Translation!$K$5,IF($X220&gt;IF($E220+$F220&gt;$E220+$G220,$E220+$F220,$E220+$G220),$X220-IF($E220+$F220&gt;$E220+$G220,$E220+$F220,$E220+$G220),IF($X220&lt;IF($E220+$F220&lt;$E220+$G220,$E220+$F220,$E220+$G220),$X220-IF($E220+$F220&lt;$E220+$G220,$E220+$F220,$E220+$G220),"")))))</f>
        <v/>
      </c>
      <c r="AA220" s="278" t="str">
        <f>IF(ISBLANK(Report!AI220),"",AI220)</f>
        <v/>
      </c>
      <c r="AB220" s="25" t="str">
        <f t="shared" si="12"/>
        <v/>
      </c>
      <c r="AC220" s="26" t="str">
        <f t="shared" si="13"/>
        <v/>
      </c>
      <c r="AE220" s="45"/>
      <c r="AF220" s="15">
        <v>219</v>
      </c>
      <c r="AG220" s="177" t="str">
        <f t="shared" si="11"/>
        <v/>
      </c>
      <c r="AH220" s="177"/>
      <c r="AI220" s="16"/>
      <c r="AJ220" s="189"/>
    </row>
    <row r="221" spans="1:36" ht="17.399999999999999" x14ac:dyDescent="0.3">
      <c r="A221" s="190"/>
      <c r="B221" s="196"/>
      <c r="C221" s="267"/>
      <c r="D221" s="268"/>
      <c r="E221" s="269"/>
      <c r="F221" s="269"/>
      <c r="G221" s="269"/>
      <c r="H221" s="270" t="str">
        <f>IF(AND(I221&lt;&gt;"",I221&lt;&gt;"None"),VLOOKUP(I221,Translation!$N$4:$O$111,2,FALSE),"")</f>
        <v/>
      </c>
      <c r="I221" s="270"/>
      <c r="J221" s="269"/>
      <c r="K221" s="269"/>
      <c r="L221" s="269"/>
      <c r="M221" s="271"/>
      <c r="N221" s="272"/>
      <c r="O221" s="273" t="str">
        <f>IF(AND(IF($J221="",IF($E221+$F221&gt;$E221+$G221,$E221+$F221,$E221+$G221),"XXX")&lt;=IF($E221+$F221&gt;$E221+$G221,$E221+$F221,$E221+$G221),IF($J221="",IF($E221+$F221&gt;$E221+$G221,$E221+$F221,$E221+$G221),"XXX")&gt;=IF($E221+$F221&lt;$E221+$G221,$E221+$F221,$E221+$G221)),"",IF(OR($J221=Translation!$C$50,$J221=Translation!$D$50),"",IF(OR($J221=Translation!$C$51,$J221=Translation!$D$51),Translation!$K$5,IF($J221&gt;IF($E221+$F221&gt;$E221+$G221,$E221+$F221,$E221+$G221),$J221-IF($E221+$F221&gt;$E221+$G221,$E221+$F221,$E221+$G221),IF($J221&lt;IF($E221+$F221&lt;$E221+$G221,$E221+$F221,$E221+$G221),$J221-IF($E221+$F221&lt;$E221+$G221,$E221+$F221,$E221+$G221),"")))))</f>
        <v/>
      </c>
      <c r="P221" s="274" t="str">
        <f>IF(AND(IF($K221="",IF($E221+$F221&gt;$E221+$G221,$E221+$F221,$E221+$G221),"XXX")&lt;=IF($E221+$F221&gt;$E221+$G221,$E221+$F221,$E221+$G221),IF($K221="",IF($E221+$F221&gt;$E221+$G221,$E221+$F221,$E221+$G221),"XXX")&gt;=IF($E221+$F221&lt;$E221+$G221,$E221+$F221,$E221+$G221)),"",IF(OR($K221=Translation!$C$50,$K221=Translation!$D$50),"",IF(OR($K221=Translation!$C$51,$K221=Translation!$D$51),Translation!$K$5,IF($K221&gt;IF($E221+$F221&gt;$E221+$G221,$E221+$F221,$E221+$G221),$K221-IF($E221+$F221&gt;$E221+$G221,$E221+$F221,$E221+$G221),IF($K221&lt;IF($E221+$F221&lt;$E221+$G221,$E221+$F221,$E221+$G221),$K221-IF($E221+$F221&lt;$E221+$G221,$E221+$F221,$E221+$G221),"")))))</f>
        <v/>
      </c>
      <c r="Q221" s="274" t="str">
        <f>IF(AND(IF($L221="",IF($E221+$F221&gt;$E221+$G221,$E221+$F221,$E221+$G221),"XXX")&lt;=IF($E221+$F221&gt;$E221+$G221,$E221+$F221,$E221+$G221),IF($L221="",IF($E221+$F221&gt;$E221+$G221,$E221+$F221,$E221+$G221),"XXX")&gt;=IF($E221+$F221&lt;$E221+$G221,$E221+$F221,$E221+$G221)),"",IF(OR($L221=Translation!$C$50,$L221=Translation!$D$50),"",IF(OR($L221=Translation!$C$51,$L221=Translation!$D$51),Translation!$K$5,IF($L221&gt;IF($E221+$F221&gt;$E221+$G221,$E221+$F221,$E221+$G221),$L221-IF($E221+$F221&gt;$E221+$G221,$E221+$F221,$E221+$G221),IF($L221&lt;IF($E221+$F221&lt;$E221+$G221,$E221+$F221,$E221+$G221),$L221-IF($E221+$F221&lt;$E221+$G221,$E221+$F221,$E221+$G221),"")))))</f>
        <v/>
      </c>
      <c r="R221" s="274" t="str">
        <f>IF(AND(IF($M221="",IF($E221+$F221&gt;$E221+$G221,$E221+$F221,$E221+$G221),"XXX")&lt;=IF($E221+$F221&gt;$E221+$G221,$E221+$F221,$E221+$G221),IF($M221="",IF($E221+$F221&gt;$E221+$G221,$E221+$F221,$E221+$G221),"XXX")&gt;=IF($E221+$F221&lt;$E221+$G221,$E221+$F221,$E221+$G221)),"",IF(OR($M221=Translation!$C$50,$M221=Translation!$D$50),"",IF(OR($M221=Translation!$C$51,$M221=Translation!$D$51),Translation!$K$5,IF($M221&gt;IF($E221+$F221&gt;$E221+$G221,$E221+$F221,$E221+$G221),$M221-IF($E221+$F221&gt;$E221+$G221,$E221+$F221,$E221+$G221),IF($M221&lt;IF($E221+$F221&lt;$E221+$G221,$E221+$F221,$E221+$G221),$M221-IF($E221+$F221&lt;$E221+$G221,$E221+$F221,$E221+$G221),"")))))</f>
        <v/>
      </c>
      <c r="S221" s="275"/>
      <c r="T221" s="23" t="str">
        <f t="shared" si="10"/>
        <v/>
      </c>
      <c r="U221" s="24" t="str">
        <f t="shared" si="14"/>
        <v/>
      </c>
      <c r="V221" s="261"/>
      <c r="W221" s="276"/>
      <c r="X221" s="277"/>
      <c r="Y221" s="264" t="str">
        <f>IF(AND(IF($W221="",IF($E221+$F221&gt;$E221+$G221,$E221+$F221,$E221+$G221),"XXX")&lt;=IF($E221+$F221&gt;$E221+$G221,$E221+$F221,$E221+$G221),IF($W221="",IF($E221+$F221&gt;$E221+$G221,$E221+$F221,$E221+$G221),"XXX")&gt;=IF($E221+$F221&lt;$E221+$G221,$E221+$F221,$E221+$G221)),"",IF(OR($W221=Translation!$C$50,$W221=Translation!$D$50),"",IF(OR($W221=Translation!$C$51,$W221=Translation!$D$51),Translation!$K$5,IF($W221&gt;IF($E221+$F221&gt;$E221+$G221,$E221+$F221,$E221+$G221),$W221-IF($E221+$F221&gt;$E221+$G221,$E221+$F221,$E221+$G221),IF($W221&lt;IF($E221+$F221&lt;$E221+$G221,$E221+$F221,$E221+$G221),$W221-IF($E221+$F221&lt;$E221+$G221,$E221+$F221,$E221+$G221),"")))))</f>
        <v/>
      </c>
      <c r="Z221" s="265" t="str">
        <f>IF(AND(IF($X221="",IF($E221+$F221&gt;$E221+$G221,$E221+$F221,$E221+$G221),"XXX")&lt;=IF($E221+$F221&gt;$E221+$G221,$E221+$F221,$E221+$G221),IF($X221="",IF($E221+$F221&gt;$E221+$G221,$E221+$F221,$E221+$G221),"XXX")&gt;=IF($E221+$F221&lt;$E221+$G221,$E221+$F221,$E221+$G221)),"",IF(OR($X221=Translation!$C$50,$X221=Translation!$D$50),"",IF(OR($X221=Translation!$C$51,$X221=Translation!$D$51),Translation!$K$5,IF($X221&gt;IF($E221+$F221&gt;$E221+$G221,$E221+$F221,$E221+$G221),$X221-IF($E221+$F221&gt;$E221+$G221,$E221+$F221,$E221+$G221),IF($X221&lt;IF($E221+$F221&lt;$E221+$G221,$E221+$F221,$E221+$G221),$X221-IF($E221+$F221&lt;$E221+$G221,$E221+$F221,$E221+$G221),"")))))</f>
        <v/>
      </c>
      <c r="AA221" s="278" t="str">
        <f>IF(ISBLANK(Report!AI221),"",AI221)</f>
        <v/>
      </c>
      <c r="AB221" s="25" t="str">
        <f t="shared" si="12"/>
        <v/>
      </c>
      <c r="AC221" s="26" t="str">
        <f t="shared" si="13"/>
        <v/>
      </c>
      <c r="AE221" s="45"/>
      <c r="AF221" s="177">
        <v>220</v>
      </c>
      <c r="AG221" s="177" t="str">
        <f t="shared" si="11"/>
        <v/>
      </c>
      <c r="AH221" s="177"/>
      <c r="AI221" s="16"/>
      <c r="AJ221" s="189"/>
    </row>
    <row r="222" spans="1:36" ht="17.399999999999999" x14ac:dyDescent="0.3">
      <c r="A222" s="190"/>
      <c r="B222" s="196"/>
      <c r="C222" s="267"/>
      <c r="D222" s="268"/>
      <c r="E222" s="269"/>
      <c r="F222" s="269"/>
      <c r="G222" s="269"/>
      <c r="H222" s="270" t="str">
        <f>IF(AND(I222&lt;&gt;"",I222&lt;&gt;"None"),VLOOKUP(I222,Translation!$N$4:$O$111,2,FALSE),"")</f>
        <v/>
      </c>
      <c r="I222" s="270"/>
      <c r="J222" s="269"/>
      <c r="K222" s="269"/>
      <c r="L222" s="269"/>
      <c r="M222" s="271"/>
      <c r="N222" s="272"/>
      <c r="O222" s="273" t="str">
        <f>IF(AND(IF($J222="",IF($E222+$F222&gt;$E222+$G222,$E222+$F222,$E222+$G222),"XXX")&lt;=IF($E222+$F222&gt;$E222+$G222,$E222+$F222,$E222+$G222),IF($J222="",IF($E222+$F222&gt;$E222+$G222,$E222+$F222,$E222+$G222),"XXX")&gt;=IF($E222+$F222&lt;$E222+$G222,$E222+$F222,$E222+$G222)),"",IF(OR($J222=Translation!$C$50,$J222=Translation!$D$50),"",IF(OR($J222=Translation!$C$51,$J222=Translation!$D$51),Translation!$K$5,IF($J222&gt;IF($E222+$F222&gt;$E222+$G222,$E222+$F222,$E222+$G222),$J222-IF($E222+$F222&gt;$E222+$G222,$E222+$F222,$E222+$G222),IF($J222&lt;IF($E222+$F222&lt;$E222+$G222,$E222+$F222,$E222+$G222),$J222-IF($E222+$F222&lt;$E222+$G222,$E222+$F222,$E222+$G222),"")))))</f>
        <v/>
      </c>
      <c r="P222" s="274" t="str">
        <f>IF(AND(IF($K222="",IF($E222+$F222&gt;$E222+$G222,$E222+$F222,$E222+$G222),"XXX")&lt;=IF($E222+$F222&gt;$E222+$G222,$E222+$F222,$E222+$G222),IF($K222="",IF($E222+$F222&gt;$E222+$G222,$E222+$F222,$E222+$G222),"XXX")&gt;=IF($E222+$F222&lt;$E222+$G222,$E222+$F222,$E222+$G222)),"",IF(OR($K222=Translation!$C$50,$K222=Translation!$D$50),"",IF(OR($K222=Translation!$C$51,$K222=Translation!$D$51),Translation!$K$5,IF($K222&gt;IF($E222+$F222&gt;$E222+$G222,$E222+$F222,$E222+$G222),$K222-IF($E222+$F222&gt;$E222+$G222,$E222+$F222,$E222+$G222),IF($K222&lt;IF($E222+$F222&lt;$E222+$G222,$E222+$F222,$E222+$G222),$K222-IF($E222+$F222&lt;$E222+$G222,$E222+$F222,$E222+$G222),"")))))</f>
        <v/>
      </c>
      <c r="Q222" s="274" t="str">
        <f>IF(AND(IF($L222="",IF($E222+$F222&gt;$E222+$G222,$E222+$F222,$E222+$G222),"XXX")&lt;=IF($E222+$F222&gt;$E222+$G222,$E222+$F222,$E222+$G222),IF($L222="",IF($E222+$F222&gt;$E222+$G222,$E222+$F222,$E222+$G222),"XXX")&gt;=IF($E222+$F222&lt;$E222+$G222,$E222+$F222,$E222+$G222)),"",IF(OR($L222=Translation!$C$50,$L222=Translation!$D$50),"",IF(OR($L222=Translation!$C$51,$L222=Translation!$D$51),Translation!$K$5,IF($L222&gt;IF($E222+$F222&gt;$E222+$G222,$E222+$F222,$E222+$G222),$L222-IF($E222+$F222&gt;$E222+$G222,$E222+$F222,$E222+$G222),IF($L222&lt;IF($E222+$F222&lt;$E222+$G222,$E222+$F222,$E222+$G222),$L222-IF($E222+$F222&lt;$E222+$G222,$E222+$F222,$E222+$G222),"")))))</f>
        <v/>
      </c>
      <c r="R222" s="274" t="str">
        <f>IF(AND(IF($M222="",IF($E222+$F222&gt;$E222+$G222,$E222+$F222,$E222+$G222),"XXX")&lt;=IF($E222+$F222&gt;$E222+$G222,$E222+$F222,$E222+$G222),IF($M222="",IF($E222+$F222&gt;$E222+$G222,$E222+$F222,$E222+$G222),"XXX")&gt;=IF($E222+$F222&lt;$E222+$G222,$E222+$F222,$E222+$G222)),"",IF(OR($M222=Translation!$C$50,$M222=Translation!$D$50),"",IF(OR($M222=Translation!$C$51,$M222=Translation!$D$51),Translation!$K$5,IF($M222&gt;IF($E222+$F222&gt;$E222+$G222,$E222+$F222,$E222+$G222),$M222-IF($E222+$F222&gt;$E222+$G222,$E222+$F222,$E222+$G222),IF($M222&lt;IF($E222+$F222&lt;$E222+$G222,$E222+$F222,$E222+$G222),$M222-IF($E222+$F222&lt;$E222+$G222,$E222+$F222,$E222+$G222),"")))))</f>
        <v/>
      </c>
      <c r="S222" s="275"/>
      <c r="T222" s="23" t="str">
        <f t="shared" si="10"/>
        <v/>
      </c>
      <c r="U222" s="24" t="str">
        <f t="shared" si="14"/>
        <v/>
      </c>
      <c r="V222" s="261"/>
      <c r="W222" s="276"/>
      <c r="X222" s="277"/>
      <c r="Y222" s="264" t="str">
        <f>IF(AND(IF($W222="",IF($E222+$F222&gt;$E222+$G222,$E222+$F222,$E222+$G222),"XXX")&lt;=IF($E222+$F222&gt;$E222+$G222,$E222+$F222,$E222+$G222),IF($W222="",IF($E222+$F222&gt;$E222+$G222,$E222+$F222,$E222+$G222),"XXX")&gt;=IF($E222+$F222&lt;$E222+$G222,$E222+$F222,$E222+$G222)),"",IF(OR($W222=Translation!$C$50,$W222=Translation!$D$50),"",IF(OR($W222=Translation!$C$51,$W222=Translation!$D$51),Translation!$K$5,IF($W222&gt;IF($E222+$F222&gt;$E222+$G222,$E222+$F222,$E222+$G222),$W222-IF($E222+$F222&gt;$E222+$G222,$E222+$F222,$E222+$G222),IF($W222&lt;IF($E222+$F222&lt;$E222+$G222,$E222+$F222,$E222+$G222),$W222-IF($E222+$F222&lt;$E222+$G222,$E222+$F222,$E222+$G222),"")))))</f>
        <v/>
      </c>
      <c r="Z222" s="265" t="str">
        <f>IF(AND(IF($X222="",IF($E222+$F222&gt;$E222+$G222,$E222+$F222,$E222+$G222),"XXX")&lt;=IF($E222+$F222&gt;$E222+$G222,$E222+$F222,$E222+$G222),IF($X222="",IF($E222+$F222&gt;$E222+$G222,$E222+$F222,$E222+$G222),"XXX")&gt;=IF($E222+$F222&lt;$E222+$G222,$E222+$F222,$E222+$G222)),"",IF(OR($X222=Translation!$C$50,$X222=Translation!$D$50),"",IF(OR($X222=Translation!$C$51,$X222=Translation!$D$51),Translation!$K$5,IF($X222&gt;IF($E222+$F222&gt;$E222+$G222,$E222+$F222,$E222+$G222),$X222-IF($E222+$F222&gt;$E222+$G222,$E222+$F222,$E222+$G222),IF($X222&lt;IF($E222+$F222&lt;$E222+$G222,$E222+$F222,$E222+$G222),$X222-IF($E222+$F222&lt;$E222+$G222,$E222+$F222,$E222+$G222),"")))))</f>
        <v/>
      </c>
      <c r="AA222" s="278" t="str">
        <f>IF(ISBLANK(Report!AI222),"",AI222)</f>
        <v/>
      </c>
      <c r="AB222" s="25" t="str">
        <f t="shared" si="12"/>
        <v/>
      </c>
      <c r="AC222" s="26" t="str">
        <f t="shared" si="13"/>
        <v/>
      </c>
      <c r="AE222" s="45"/>
      <c r="AF222" s="15">
        <v>221</v>
      </c>
      <c r="AG222" s="177" t="str">
        <f t="shared" si="11"/>
        <v/>
      </c>
      <c r="AH222" s="177"/>
      <c r="AI222" s="16"/>
      <c r="AJ222" s="189"/>
    </row>
    <row r="223" spans="1:36" ht="17.399999999999999" x14ac:dyDescent="0.3">
      <c r="A223" s="190"/>
      <c r="B223" s="196"/>
      <c r="C223" s="267"/>
      <c r="D223" s="268"/>
      <c r="E223" s="269"/>
      <c r="F223" s="269"/>
      <c r="G223" s="269"/>
      <c r="H223" s="270" t="str">
        <f>IF(AND(I223&lt;&gt;"",I223&lt;&gt;"None"),VLOOKUP(I223,Translation!$N$4:$O$111,2,FALSE),"")</f>
        <v/>
      </c>
      <c r="I223" s="270"/>
      <c r="J223" s="269"/>
      <c r="K223" s="269"/>
      <c r="L223" s="269"/>
      <c r="M223" s="271"/>
      <c r="N223" s="272"/>
      <c r="O223" s="273" t="str">
        <f>IF(AND(IF($J223="",IF($E223+$F223&gt;$E223+$G223,$E223+$F223,$E223+$G223),"XXX")&lt;=IF($E223+$F223&gt;$E223+$G223,$E223+$F223,$E223+$G223),IF($J223="",IF($E223+$F223&gt;$E223+$G223,$E223+$F223,$E223+$G223),"XXX")&gt;=IF($E223+$F223&lt;$E223+$G223,$E223+$F223,$E223+$G223)),"",IF(OR($J223=Translation!$C$50,$J223=Translation!$D$50),"",IF(OR($J223=Translation!$C$51,$J223=Translation!$D$51),Translation!$K$5,IF($J223&gt;IF($E223+$F223&gt;$E223+$G223,$E223+$F223,$E223+$G223),$J223-IF($E223+$F223&gt;$E223+$G223,$E223+$F223,$E223+$G223),IF($J223&lt;IF($E223+$F223&lt;$E223+$G223,$E223+$F223,$E223+$G223),$J223-IF($E223+$F223&lt;$E223+$G223,$E223+$F223,$E223+$G223),"")))))</f>
        <v/>
      </c>
      <c r="P223" s="274" t="str">
        <f>IF(AND(IF($K223="",IF($E223+$F223&gt;$E223+$G223,$E223+$F223,$E223+$G223),"XXX")&lt;=IF($E223+$F223&gt;$E223+$G223,$E223+$F223,$E223+$G223),IF($K223="",IF($E223+$F223&gt;$E223+$G223,$E223+$F223,$E223+$G223),"XXX")&gt;=IF($E223+$F223&lt;$E223+$G223,$E223+$F223,$E223+$G223)),"",IF(OR($K223=Translation!$C$50,$K223=Translation!$D$50),"",IF(OR($K223=Translation!$C$51,$K223=Translation!$D$51),Translation!$K$5,IF($K223&gt;IF($E223+$F223&gt;$E223+$G223,$E223+$F223,$E223+$G223),$K223-IF($E223+$F223&gt;$E223+$G223,$E223+$F223,$E223+$G223),IF($K223&lt;IF($E223+$F223&lt;$E223+$G223,$E223+$F223,$E223+$G223),$K223-IF($E223+$F223&lt;$E223+$G223,$E223+$F223,$E223+$G223),"")))))</f>
        <v/>
      </c>
      <c r="Q223" s="274" t="str">
        <f>IF(AND(IF($L223="",IF($E223+$F223&gt;$E223+$G223,$E223+$F223,$E223+$G223),"XXX")&lt;=IF($E223+$F223&gt;$E223+$G223,$E223+$F223,$E223+$G223),IF($L223="",IF($E223+$F223&gt;$E223+$G223,$E223+$F223,$E223+$G223),"XXX")&gt;=IF($E223+$F223&lt;$E223+$G223,$E223+$F223,$E223+$G223)),"",IF(OR($L223=Translation!$C$50,$L223=Translation!$D$50),"",IF(OR($L223=Translation!$C$51,$L223=Translation!$D$51),Translation!$K$5,IF($L223&gt;IF($E223+$F223&gt;$E223+$G223,$E223+$F223,$E223+$G223),$L223-IF($E223+$F223&gt;$E223+$G223,$E223+$F223,$E223+$G223),IF($L223&lt;IF($E223+$F223&lt;$E223+$G223,$E223+$F223,$E223+$G223),$L223-IF($E223+$F223&lt;$E223+$G223,$E223+$F223,$E223+$G223),"")))))</f>
        <v/>
      </c>
      <c r="R223" s="274" t="str">
        <f>IF(AND(IF($M223="",IF($E223+$F223&gt;$E223+$G223,$E223+$F223,$E223+$G223),"XXX")&lt;=IF($E223+$F223&gt;$E223+$G223,$E223+$F223,$E223+$G223),IF($M223="",IF($E223+$F223&gt;$E223+$G223,$E223+$F223,$E223+$G223),"XXX")&gt;=IF($E223+$F223&lt;$E223+$G223,$E223+$F223,$E223+$G223)),"",IF(OR($M223=Translation!$C$50,$M223=Translation!$D$50),"",IF(OR($M223=Translation!$C$51,$M223=Translation!$D$51),Translation!$K$5,IF($M223&gt;IF($E223+$F223&gt;$E223+$G223,$E223+$F223,$E223+$G223),$M223-IF($E223+$F223&gt;$E223+$G223,$E223+$F223,$E223+$G223),IF($M223&lt;IF($E223+$F223&lt;$E223+$G223,$E223+$F223,$E223+$G223),$M223-IF($E223+$F223&lt;$E223+$G223,$E223+$F223,$E223+$G223),"")))))</f>
        <v/>
      </c>
      <c r="S223" s="275"/>
      <c r="T223" s="23" t="str">
        <f t="shared" si="10"/>
        <v/>
      </c>
      <c r="U223" s="24" t="str">
        <f t="shared" si="14"/>
        <v/>
      </c>
      <c r="V223" s="261"/>
      <c r="W223" s="276"/>
      <c r="X223" s="277"/>
      <c r="Y223" s="264" t="str">
        <f>IF(AND(IF($W223="",IF($E223+$F223&gt;$E223+$G223,$E223+$F223,$E223+$G223),"XXX")&lt;=IF($E223+$F223&gt;$E223+$G223,$E223+$F223,$E223+$G223),IF($W223="",IF($E223+$F223&gt;$E223+$G223,$E223+$F223,$E223+$G223),"XXX")&gt;=IF($E223+$F223&lt;$E223+$G223,$E223+$F223,$E223+$G223)),"",IF(OR($W223=Translation!$C$50,$W223=Translation!$D$50),"",IF(OR($W223=Translation!$C$51,$W223=Translation!$D$51),Translation!$K$5,IF($W223&gt;IF($E223+$F223&gt;$E223+$G223,$E223+$F223,$E223+$G223),$W223-IF($E223+$F223&gt;$E223+$G223,$E223+$F223,$E223+$G223),IF($W223&lt;IF($E223+$F223&lt;$E223+$G223,$E223+$F223,$E223+$G223),$W223-IF($E223+$F223&lt;$E223+$G223,$E223+$F223,$E223+$G223),"")))))</f>
        <v/>
      </c>
      <c r="Z223" s="265" t="str">
        <f>IF(AND(IF($X223="",IF($E223+$F223&gt;$E223+$G223,$E223+$F223,$E223+$G223),"XXX")&lt;=IF($E223+$F223&gt;$E223+$G223,$E223+$F223,$E223+$G223),IF($X223="",IF($E223+$F223&gt;$E223+$G223,$E223+$F223,$E223+$G223),"XXX")&gt;=IF($E223+$F223&lt;$E223+$G223,$E223+$F223,$E223+$G223)),"",IF(OR($X223=Translation!$C$50,$X223=Translation!$D$50),"",IF(OR($X223=Translation!$C$51,$X223=Translation!$D$51),Translation!$K$5,IF($X223&gt;IF($E223+$F223&gt;$E223+$G223,$E223+$F223,$E223+$G223),$X223-IF($E223+$F223&gt;$E223+$G223,$E223+$F223,$E223+$G223),IF($X223&lt;IF($E223+$F223&lt;$E223+$G223,$E223+$F223,$E223+$G223),$X223-IF($E223+$F223&lt;$E223+$G223,$E223+$F223,$E223+$G223),"")))))</f>
        <v/>
      </c>
      <c r="AA223" s="278" t="str">
        <f>IF(ISBLANK(Report!AI223),"",AI223)</f>
        <v/>
      </c>
      <c r="AB223" s="25" t="str">
        <f t="shared" si="12"/>
        <v/>
      </c>
      <c r="AC223" s="26" t="str">
        <f t="shared" si="13"/>
        <v/>
      </c>
      <c r="AE223" s="45"/>
      <c r="AF223" s="177">
        <v>222</v>
      </c>
      <c r="AG223" s="177" t="str">
        <f t="shared" si="11"/>
        <v/>
      </c>
      <c r="AH223" s="177"/>
      <c r="AI223" s="16"/>
      <c r="AJ223" s="189"/>
    </row>
    <row r="224" spans="1:36" ht="17.399999999999999" x14ac:dyDescent="0.3">
      <c r="A224" s="190"/>
      <c r="B224" s="196"/>
      <c r="C224" s="267"/>
      <c r="D224" s="268"/>
      <c r="E224" s="269"/>
      <c r="F224" s="269"/>
      <c r="G224" s="269"/>
      <c r="H224" s="270" t="str">
        <f>IF(AND(I224&lt;&gt;"",I224&lt;&gt;"None"),VLOOKUP(I224,Translation!$N$4:$O$111,2,FALSE),"")</f>
        <v/>
      </c>
      <c r="I224" s="270"/>
      <c r="J224" s="269"/>
      <c r="K224" s="269"/>
      <c r="L224" s="269"/>
      <c r="M224" s="271"/>
      <c r="N224" s="272"/>
      <c r="O224" s="273" t="str">
        <f>IF(AND(IF($J224="",IF($E224+$F224&gt;$E224+$G224,$E224+$F224,$E224+$G224),"XXX")&lt;=IF($E224+$F224&gt;$E224+$G224,$E224+$F224,$E224+$G224),IF($J224="",IF($E224+$F224&gt;$E224+$G224,$E224+$F224,$E224+$G224),"XXX")&gt;=IF($E224+$F224&lt;$E224+$G224,$E224+$F224,$E224+$G224)),"",IF(OR($J224=Translation!$C$50,$J224=Translation!$D$50),"",IF(OR($J224=Translation!$C$51,$J224=Translation!$D$51),Translation!$K$5,IF($J224&gt;IF($E224+$F224&gt;$E224+$G224,$E224+$F224,$E224+$G224),$J224-IF($E224+$F224&gt;$E224+$G224,$E224+$F224,$E224+$G224),IF($J224&lt;IF($E224+$F224&lt;$E224+$G224,$E224+$F224,$E224+$G224),$J224-IF($E224+$F224&lt;$E224+$G224,$E224+$F224,$E224+$G224),"")))))</f>
        <v/>
      </c>
      <c r="P224" s="274" t="str">
        <f>IF(AND(IF($K224="",IF($E224+$F224&gt;$E224+$G224,$E224+$F224,$E224+$G224),"XXX")&lt;=IF($E224+$F224&gt;$E224+$G224,$E224+$F224,$E224+$G224),IF($K224="",IF($E224+$F224&gt;$E224+$G224,$E224+$F224,$E224+$G224),"XXX")&gt;=IF($E224+$F224&lt;$E224+$G224,$E224+$F224,$E224+$G224)),"",IF(OR($K224=Translation!$C$50,$K224=Translation!$D$50),"",IF(OR($K224=Translation!$C$51,$K224=Translation!$D$51),Translation!$K$5,IF($K224&gt;IF($E224+$F224&gt;$E224+$G224,$E224+$F224,$E224+$G224),$K224-IF($E224+$F224&gt;$E224+$G224,$E224+$F224,$E224+$G224),IF($K224&lt;IF($E224+$F224&lt;$E224+$G224,$E224+$F224,$E224+$G224),$K224-IF($E224+$F224&lt;$E224+$G224,$E224+$F224,$E224+$G224),"")))))</f>
        <v/>
      </c>
      <c r="Q224" s="274" t="str">
        <f>IF(AND(IF($L224="",IF($E224+$F224&gt;$E224+$G224,$E224+$F224,$E224+$G224),"XXX")&lt;=IF($E224+$F224&gt;$E224+$G224,$E224+$F224,$E224+$G224),IF($L224="",IF($E224+$F224&gt;$E224+$G224,$E224+$F224,$E224+$G224),"XXX")&gt;=IF($E224+$F224&lt;$E224+$G224,$E224+$F224,$E224+$G224)),"",IF(OR($L224=Translation!$C$50,$L224=Translation!$D$50),"",IF(OR($L224=Translation!$C$51,$L224=Translation!$D$51),Translation!$K$5,IF($L224&gt;IF($E224+$F224&gt;$E224+$G224,$E224+$F224,$E224+$G224),$L224-IF($E224+$F224&gt;$E224+$G224,$E224+$F224,$E224+$G224),IF($L224&lt;IF($E224+$F224&lt;$E224+$G224,$E224+$F224,$E224+$G224),$L224-IF($E224+$F224&lt;$E224+$G224,$E224+$F224,$E224+$G224),"")))))</f>
        <v/>
      </c>
      <c r="R224" s="274" t="str">
        <f>IF(AND(IF($M224="",IF($E224+$F224&gt;$E224+$G224,$E224+$F224,$E224+$G224),"XXX")&lt;=IF($E224+$F224&gt;$E224+$G224,$E224+$F224,$E224+$G224),IF($M224="",IF($E224+$F224&gt;$E224+$G224,$E224+$F224,$E224+$G224),"XXX")&gt;=IF($E224+$F224&lt;$E224+$G224,$E224+$F224,$E224+$G224)),"",IF(OR($M224=Translation!$C$50,$M224=Translation!$D$50),"",IF(OR($M224=Translation!$C$51,$M224=Translation!$D$51),Translation!$K$5,IF($M224&gt;IF($E224+$F224&gt;$E224+$G224,$E224+$F224,$E224+$G224),$M224-IF($E224+$F224&gt;$E224+$G224,$E224+$F224,$E224+$G224),IF($M224&lt;IF($E224+$F224&lt;$E224+$G224,$E224+$F224,$E224+$G224),$M224-IF($E224+$F224&lt;$E224+$G224,$E224+$F224,$E224+$G224),"")))))</f>
        <v/>
      </c>
      <c r="S224" s="275"/>
      <c r="T224" s="23" t="str">
        <f t="shared" si="10"/>
        <v/>
      </c>
      <c r="U224" s="24" t="str">
        <f t="shared" si="14"/>
        <v/>
      </c>
      <c r="V224" s="261"/>
      <c r="W224" s="276"/>
      <c r="X224" s="277"/>
      <c r="Y224" s="264" t="str">
        <f>IF(AND(IF($W224="",IF($E224+$F224&gt;$E224+$G224,$E224+$F224,$E224+$G224),"XXX")&lt;=IF($E224+$F224&gt;$E224+$G224,$E224+$F224,$E224+$G224),IF($W224="",IF($E224+$F224&gt;$E224+$G224,$E224+$F224,$E224+$G224),"XXX")&gt;=IF($E224+$F224&lt;$E224+$G224,$E224+$F224,$E224+$G224)),"",IF(OR($W224=Translation!$C$50,$W224=Translation!$D$50),"",IF(OR($W224=Translation!$C$51,$W224=Translation!$D$51),Translation!$K$5,IF($W224&gt;IF($E224+$F224&gt;$E224+$G224,$E224+$F224,$E224+$G224),$W224-IF($E224+$F224&gt;$E224+$G224,$E224+$F224,$E224+$G224),IF($W224&lt;IF($E224+$F224&lt;$E224+$G224,$E224+$F224,$E224+$G224),$W224-IF($E224+$F224&lt;$E224+$G224,$E224+$F224,$E224+$G224),"")))))</f>
        <v/>
      </c>
      <c r="Z224" s="265" t="str">
        <f>IF(AND(IF($X224="",IF($E224+$F224&gt;$E224+$G224,$E224+$F224,$E224+$G224),"XXX")&lt;=IF($E224+$F224&gt;$E224+$G224,$E224+$F224,$E224+$G224),IF($X224="",IF($E224+$F224&gt;$E224+$G224,$E224+$F224,$E224+$G224),"XXX")&gt;=IF($E224+$F224&lt;$E224+$G224,$E224+$F224,$E224+$G224)),"",IF(OR($X224=Translation!$C$50,$X224=Translation!$D$50),"",IF(OR($X224=Translation!$C$51,$X224=Translation!$D$51),Translation!$K$5,IF($X224&gt;IF($E224+$F224&gt;$E224+$G224,$E224+$F224,$E224+$G224),$X224-IF($E224+$F224&gt;$E224+$G224,$E224+$F224,$E224+$G224),IF($X224&lt;IF($E224+$F224&lt;$E224+$G224,$E224+$F224,$E224+$G224),$X224-IF($E224+$F224&lt;$E224+$G224,$E224+$F224,$E224+$G224),"")))))</f>
        <v/>
      </c>
      <c r="AA224" s="278" t="str">
        <f>IF(ISBLANK(Report!AI224),"",AI224)</f>
        <v/>
      </c>
      <c r="AB224" s="25" t="str">
        <f t="shared" si="12"/>
        <v/>
      </c>
      <c r="AC224" s="26" t="str">
        <f t="shared" si="13"/>
        <v/>
      </c>
      <c r="AE224" s="45"/>
      <c r="AF224" s="15">
        <v>223</v>
      </c>
      <c r="AG224" s="177" t="str">
        <f t="shared" si="11"/>
        <v/>
      </c>
      <c r="AH224" s="177"/>
      <c r="AI224" s="16"/>
      <c r="AJ224" s="189"/>
    </row>
    <row r="225" spans="1:36" ht="17.399999999999999" x14ac:dyDescent="0.3">
      <c r="A225" s="190"/>
      <c r="B225" s="196"/>
      <c r="C225" s="267"/>
      <c r="D225" s="268"/>
      <c r="E225" s="269"/>
      <c r="F225" s="269"/>
      <c r="G225" s="269"/>
      <c r="H225" s="270" t="str">
        <f>IF(AND(I225&lt;&gt;"",I225&lt;&gt;"None"),VLOOKUP(I225,Translation!$N$4:$O$111,2,FALSE),"")</f>
        <v/>
      </c>
      <c r="I225" s="270"/>
      <c r="J225" s="269"/>
      <c r="K225" s="269"/>
      <c r="L225" s="269"/>
      <c r="M225" s="271"/>
      <c r="N225" s="272"/>
      <c r="O225" s="273" t="str">
        <f>IF(AND(IF($J225="",IF($E225+$F225&gt;$E225+$G225,$E225+$F225,$E225+$G225),"XXX")&lt;=IF($E225+$F225&gt;$E225+$G225,$E225+$F225,$E225+$G225),IF($J225="",IF($E225+$F225&gt;$E225+$G225,$E225+$F225,$E225+$G225),"XXX")&gt;=IF($E225+$F225&lt;$E225+$G225,$E225+$F225,$E225+$G225)),"",IF(OR($J225=Translation!$C$50,$J225=Translation!$D$50),"",IF(OR($J225=Translation!$C$51,$J225=Translation!$D$51),Translation!$K$5,IF($J225&gt;IF($E225+$F225&gt;$E225+$G225,$E225+$F225,$E225+$G225),$J225-IF($E225+$F225&gt;$E225+$G225,$E225+$F225,$E225+$G225),IF($J225&lt;IF($E225+$F225&lt;$E225+$G225,$E225+$F225,$E225+$G225),$J225-IF($E225+$F225&lt;$E225+$G225,$E225+$F225,$E225+$G225),"")))))</f>
        <v/>
      </c>
      <c r="P225" s="274" t="str">
        <f>IF(AND(IF($K225="",IF($E225+$F225&gt;$E225+$G225,$E225+$F225,$E225+$G225),"XXX")&lt;=IF($E225+$F225&gt;$E225+$G225,$E225+$F225,$E225+$G225),IF($K225="",IF($E225+$F225&gt;$E225+$G225,$E225+$F225,$E225+$G225),"XXX")&gt;=IF($E225+$F225&lt;$E225+$G225,$E225+$F225,$E225+$G225)),"",IF(OR($K225=Translation!$C$50,$K225=Translation!$D$50),"",IF(OR($K225=Translation!$C$51,$K225=Translation!$D$51),Translation!$K$5,IF($K225&gt;IF($E225+$F225&gt;$E225+$G225,$E225+$F225,$E225+$G225),$K225-IF($E225+$F225&gt;$E225+$G225,$E225+$F225,$E225+$G225),IF($K225&lt;IF($E225+$F225&lt;$E225+$G225,$E225+$F225,$E225+$G225),$K225-IF($E225+$F225&lt;$E225+$G225,$E225+$F225,$E225+$G225),"")))))</f>
        <v/>
      </c>
      <c r="Q225" s="274" t="str">
        <f>IF(AND(IF($L225="",IF($E225+$F225&gt;$E225+$G225,$E225+$F225,$E225+$G225),"XXX")&lt;=IF($E225+$F225&gt;$E225+$G225,$E225+$F225,$E225+$G225),IF($L225="",IF($E225+$F225&gt;$E225+$G225,$E225+$F225,$E225+$G225),"XXX")&gt;=IF($E225+$F225&lt;$E225+$G225,$E225+$F225,$E225+$G225)),"",IF(OR($L225=Translation!$C$50,$L225=Translation!$D$50),"",IF(OR($L225=Translation!$C$51,$L225=Translation!$D$51),Translation!$K$5,IF($L225&gt;IF($E225+$F225&gt;$E225+$G225,$E225+$F225,$E225+$G225),$L225-IF($E225+$F225&gt;$E225+$G225,$E225+$F225,$E225+$G225),IF($L225&lt;IF($E225+$F225&lt;$E225+$G225,$E225+$F225,$E225+$G225),$L225-IF($E225+$F225&lt;$E225+$G225,$E225+$F225,$E225+$G225),"")))))</f>
        <v/>
      </c>
      <c r="R225" s="274" t="str">
        <f>IF(AND(IF($M225="",IF($E225+$F225&gt;$E225+$G225,$E225+$F225,$E225+$G225),"XXX")&lt;=IF($E225+$F225&gt;$E225+$G225,$E225+$F225,$E225+$G225),IF($M225="",IF($E225+$F225&gt;$E225+$G225,$E225+$F225,$E225+$G225),"XXX")&gt;=IF($E225+$F225&lt;$E225+$G225,$E225+$F225,$E225+$G225)),"",IF(OR($M225=Translation!$C$50,$M225=Translation!$D$50),"",IF(OR($M225=Translation!$C$51,$M225=Translation!$D$51),Translation!$K$5,IF($M225&gt;IF($E225+$F225&gt;$E225+$G225,$E225+$F225,$E225+$G225),$M225-IF($E225+$F225&gt;$E225+$G225,$E225+$F225,$E225+$G225),IF($M225&lt;IF($E225+$F225&lt;$E225+$G225,$E225+$F225,$E225+$G225),$M225-IF($E225+$F225&lt;$E225+$G225,$E225+$F225,$E225+$G225),"")))))</f>
        <v/>
      </c>
      <c r="S225" s="275"/>
      <c r="T225" s="23" t="str">
        <f t="shared" si="10"/>
        <v/>
      </c>
      <c r="U225" s="24" t="str">
        <f t="shared" si="14"/>
        <v/>
      </c>
      <c r="V225" s="261"/>
      <c r="W225" s="276"/>
      <c r="X225" s="277"/>
      <c r="Y225" s="264" t="str">
        <f>IF(AND(IF($W225="",IF($E225+$F225&gt;$E225+$G225,$E225+$F225,$E225+$G225),"XXX")&lt;=IF($E225+$F225&gt;$E225+$G225,$E225+$F225,$E225+$G225),IF($W225="",IF($E225+$F225&gt;$E225+$G225,$E225+$F225,$E225+$G225),"XXX")&gt;=IF($E225+$F225&lt;$E225+$G225,$E225+$F225,$E225+$G225)),"",IF(OR($W225=Translation!$C$50,$W225=Translation!$D$50),"",IF(OR($W225=Translation!$C$51,$W225=Translation!$D$51),Translation!$K$5,IF($W225&gt;IF($E225+$F225&gt;$E225+$G225,$E225+$F225,$E225+$G225),$W225-IF($E225+$F225&gt;$E225+$G225,$E225+$F225,$E225+$G225),IF($W225&lt;IF($E225+$F225&lt;$E225+$G225,$E225+$F225,$E225+$G225),$W225-IF($E225+$F225&lt;$E225+$G225,$E225+$F225,$E225+$G225),"")))))</f>
        <v/>
      </c>
      <c r="Z225" s="265" t="str">
        <f>IF(AND(IF($X225="",IF($E225+$F225&gt;$E225+$G225,$E225+$F225,$E225+$G225),"XXX")&lt;=IF($E225+$F225&gt;$E225+$G225,$E225+$F225,$E225+$G225),IF($X225="",IF($E225+$F225&gt;$E225+$G225,$E225+$F225,$E225+$G225),"XXX")&gt;=IF($E225+$F225&lt;$E225+$G225,$E225+$F225,$E225+$G225)),"",IF(OR($X225=Translation!$C$50,$X225=Translation!$D$50),"",IF(OR($X225=Translation!$C$51,$X225=Translation!$D$51),Translation!$K$5,IF($X225&gt;IF($E225+$F225&gt;$E225+$G225,$E225+$F225,$E225+$G225),$X225-IF($E225+$F225&gt;$E225+$G225,$E225+$F225,$E225+$G225),IF($X225&lt;IF($E225+$F225&lt;$E225+$G225,$E225+$F225,$E225+$G225),$X225-IF($E225+$F225&lt;$E225+$G225,$E225+$F225,$E225+$G225),"")))))</f>
        <v/>
      </c>
      <c r="AA225" s="278" t="str">
        <f>IF(ISBLANK(Report!AI225),"",AI225)</f>
        <v/>
      </c>
      <c r="AB225" s="25" t="str">
        <f t="shared" si="12"/>
        <v/>
      </c>
      <c r="AC225" s="26" t="str">
        <f t="shared" si="13"/>
        <v/>
      </c>
      <c r="AE225" s="45"/>
      <c r="AF225" s="177">
        <v>224</v>
      </c>
      <c r="AG225" s="177" t="str">
        <f t="shared" si="11"/>
        <v/>
      </c>
      <c r="AH225" s="177"/>
      <c r="AI225" s="16"/>
      <c r="AJ225" s="189"/>
    </row>
    <row r="226" spans="1:36" ht="17.399999999999999" x14ac:dyDescent="0.3">
      <c r="A226" s="190"/>
      <c r="B226" s="196"/>
      <c r="C226" s="267"/>
      <c r="D226" s="268"/>
      <c r="E226" s="269"/>
      <c r="F226" s="269"/>
      <c r="G226" s="269"/>
      <c r="H226" s="270" t="str">
        <f>IF(AND(I226&lt;&gt;"",I226&lt;&gt;"None"),VLOOKUP(I226,Translation!$N$4:$O$111,2,FALSE),"")</f>
        <v/>
      </c>
      <c r="I226" s="270"/>
      <c r="J226" s="269"/>
      <c r="K226" s="269"/>
      <c r="L226" s="269"/>
      <c r="M226" s="271"/>
      <c r="N226" s="272"/>
      <c r="O226" s="273" t="str">
        <f>IF(AND(IF($J226="",IF($E226+$F226&gt;$E226+$G226,$E226+$F226,$E226+$G226),"XXX")&lt;=IF($E226+$F226&gt;$E226+$G226,$E226+$F226,$E226+$G226),IF($J226="",IF($E226+$F226&gt;$E226+$G226,$E226+$F226,$E226+$G226),"XXX")&gt;=IF($E226+$F226&lt;$E226+$G226,$E226+$F226,$E226+$G226)),"",IF(OR($J226=Translation!$C$50,$J226=Translation!$D$50),"",IF(OR($J226=Translation!$C$51,$J226=Translation!$D$51),Translation!$K$5,IF($J226&gt;IF($E226+$F226&gt;$E226+$G226,$E226+$F226,$E226+$G226),$J226-IF($E226+$F226&gt;$E226+$G226,$E226+$F226,$E226+$G226),IF($J226&lt;IF($E226+$F226&lt;$E226+$G226,$E226+$F226,$E226+$G226),$J226-IF($E226+$F226&lt;$E226+$G226,$E226+$F226,$E226+$G226),"")))))</f>
        <v/>
      </c>
      <c r="P226" s="274" t="str">
        <f>IF(AND(IF($K226="",IF($E226+$F226&gt;$E226+$G226,$E226+$F226,$E226+$G226),"XXX")&lt;=IF($E226+$F226&gt;$E226+$G226,$E226+$F226,$E226+$G226),IF($K226="",IF($E226+$F226&gt;$E226+$G226,$E226+$F226,$E226+$G226),"XXX")&gt;=IF($E226+$F226&lt;$E226+$G226,$E226+$F226,$E226+$G226)),"",IF(OR($K226=Translation!$C$50,$K226=Translation!$D$50),"",IF(OR($K226=Translation!$C$51,$K226=Translation!$D$51),Translation!$K$5,IF($K226&gt;IF($E226+$F226&gt;$E226+$G226,$E226+$F226,$E226+$G226),$K226-IF($E226+$F226&gt;$E226+$G226,$E226+$F226,$E226+$G226),IF($K226&lt;IF($E226+$F226&lt;$E226+$G226,$E226+$F226,$E226+$G226),$K226-IF($E226+$F226&lt;$E226+$G226,$E226+$F226,$E226+$G226),"")))))</f>
        <v/>
      </c>
      <c r="Q226" s="274" t="str">
        <f>IF(AND(IF($L226="",IF($E226+$F226&gt;$E226+$G226,$E226+$F226,$E226+$G226),"XXX")&lt;=IF($E226+$F226&gt;$E226+$G226,$E226+$F226,$E226+$G226),IF($L226="",IF($E226+$F226&gt;$E226+$G226,$E226+$F226,$E226+$G226),"XXX")&gt;=IF($E226+$F226&lt;$E226+$G226,$E226+$F226,$E226+$G226)),"",IF(OR($L226=Translation!$C$50,$L226=Translation!$D$50),"",IF(OR($L226=Translation!$C$51,$L226=Translation!$D$51),Translation!$K$5,IF($L226&gt;IF($E226+$F226&gt;$E226+$G226,$E226+$F226,$E226+$G226),$L226-IF($E226+$F226&gt;$E226+$G226,$E226+$F226,$E226+$G226),IF($L226&lt;IF($E226+$F226&lt;$E226+$G226,$E226+$F226,$E226+$G226),$L226-IF($E226+$F226&lt;$E226+$G226,$E226+$F226,$E226+$G226),"")))))</f>
        <v/>
      </c>
      <c r="R226" s="274" t="str">
        <f>IF(AND(IF($M226="",IF($E226+$F226&gt;$E226+$G226,$E226+$F226,$E226+$G226),"XXX")&lt;=IF($E226+$F226&gt;$E226+$G226,$E226+$F226,$E226+$G226),IF($M226="",IF($E226+$F226&gt;$E226+$G226,$E226+$F226,$E226+$G226),"XXX")&gt;=IF($E226+$F226&lt;$E226+$G226,$E226+$F226,$E226+$G226)),"",IF(OR($M226=Translation!$C$50,$M226=Translation!$D$50),"",IF(OR($M226=Translation!$C$51,$M226=Translation!$D$51),Translation!$K$5,IF($M226&gt;IF($E226+$F226&gt;$E226+$G226,$E226+$F226,$E226+$G226),$M226-IF($E226+$F226&gt;$E226+$G226,$E226+$F226,$E226+$G226),IF($M226&lt;IF($E226+$F226&lt;$E226+$G226,$E226+$F226,$E226+$G226),$M226-IF($E226+$F226&lt;$E226+$G226,$E226+$F226,$E226+$G226),"")))))</f>
        <v/>
      </c>
      <c r="S226" s="275"/>
      <c r="T226" s="23" t="str">
        <f t="shared" si="10"/>
        <v/>
      </c>
      <c r="U226" s="24" t="str">
        <f t="shared" si="14"/>
        <v/>
      </c>
      <c r="V226" s="261"/>
      <c r="W226" s="276"/>
      <c r="X226" s="277"/>
      <c r="Y226" s="264" t="str">
        <f>IF(AND(IF($W226="",IF($E226+$F226&gt;$E226+$G226,$E226+$F226,$E226+$G226),"XXX")&lt;=IF($E226+$F226&gt;$E226+$G226,$E226+$F226,$E226+$G226),IF($W226="",IF($E226+$F226&gt;$E226+$G226,$E226+$F226,$E226+$G226),"XXX")&gt;=IF($E226+$F226&lt;$E226+$G226,$E226+$F226,$E226+$G226)),"",IF(OR($W226=Translation!$C$50,$W226=Translation!$D$50),"",IF(OR($W226=Translation!$C$51,$W226=Translation!$D$51),Translation!$K$5,IF($W226&gt;IF($E226+$F226&gt;$E226+$G226,$E226+$F226,$E226+$G226),$W226-IF($E226+$F226&gt;$E226+$G226,$E226+$F226,$E226+$G226),IF($W226&lt;IF($E226+$F226&lt;$E226+$G226,$E226+$F226,$E226+$G226),$W226-IF($E226+$F226&lt;$E226+$G226,$E226+$F226,$E226+$G226),"")))))</f>
        <v/>
      </c>
      <c r="Z226" s="265" t="str">
        <f>IF(AND(IF($X226="",IF($E226+$F226&gt;$E226+$G226,$E226+$F226,$E226+$G226),"XXX")&lt;=IF($E226+$F226&gt;$E226+$G226,$E226+$F226,$E226+$G226),IF($X226="",IF($E226+$F226&gt;$E226+$G226,$E226+$F226,$E226+$G226),"XXX")&gt;=IF($E226+$F226&lt;$E226+$G226,$E226+$F226,$E226+$G226)),"",IF(OR($X226=Translation!$C$50,$X226=Translation!$D$50),"",IF(OR($X226=Translation!$C$51,$X226=Translation!$D$51),Translation!$K$5,IF($X226&gt;IF($E226+$F226&gt;$E226+$G226,$E226+$F226,$E226+$G226),$X226-IF($E226+$F226&gt;$E226+$G226,$E226+$F226,$E226+$G226),IF($X226&lt;IF($E226+$F226&lt;$E226+$G226,$E226+$F226,$E226+$G226),$X226-IF($E226+$F226&lt;$E226+$G226,$E226+$F226,$E226+$G226),"")))))</f>
        <v/>
      </c>
      <c r="AA226" s="278" t="str">
        <f>IF(ISBLANK(Report!AI226),"",AI226)</f>
        <v/>
      </c>
      <c r="AB226" s="25" t="str">
        <f t="shared" si="12"/>
        <v/>
      </c>
      <c r="AC226" s="26" t="str">
        <f t="shared" si="13"/>
        <v/>
      </c>
      <c r="AE226" s="45"/>
      <c r="AF226" s="15">
        <v>225</v>
      </c>
      <c r="AG226" s="177" t="str">
        <f t="shared" si="11"/>
        <v/>
      </c>
      <c r="AH226" s="177"/>
      <c r="AI226" s="16"/>
      <c r="AJ226" s="189"/>
    </row>
    <row r="227" spans="1:36" ht="17.399999999999999" x14ac:dyDescent="0.3">
      <c r="A227" s="190"/>
      <c r="B227" s="196"/>
      <c r="C227" s="267"/>
      <c r="D227" s="268"/>
      <c r="E227" s="269"/>
      <c r="F227" s="269"/>
      <c r="G227" s="269"/>
      <c r="H227" s="270" t="str">
        <f>IF(AND(I227&lt;&gt;"",I227&lt;&gt;"None"),VLOOKUP(I227,Translation!$N$4:$O$111,2,FALSE),"")</f>
        <v/>
      </c>
      <c r="I227" s="270"/>
      <c r="J227" s="269"/>
      <c r="K227" s="269"/>
      <c r="L227" s="269"/>
      <c r="M227" s="271"/>
      <c r="N227" s="272"/>
      <c r="O227" s="273" t="str">
        <f>IF(AND(IF($J227="",IF($E227+$F227&gt;$E227+$G227,$E227+$F227,$E227+$G227),"XXX")&lt;=IF($E227+$F227&gt;$E227+$G227,$E227+$F227,$E227+$G227),IF($J227="",IF($E227+$F227&gt;$E227+$G227,$E227+$F227,$E227+$G227),"XXX")&gt;=IF($E227+$F227&lt;$E227+$G227,$E227+$F227,$E227+$G227)),"",IF(OR($J227=Translation!$C$50,$J227=Translation!$D$50),"",IF(OR($J227=Translation!$C$51,$J227=Translation!$D$51),Translation!$K$5,IF($J227&gt;IF($E227+$F227&gt;$E227+$G227,$E227+$F227,$E227+$G227),$J227-IF($E227+$F227&gt;$E227+$G227,$E227+$F227,$E227+$G227),IF($J227&lt;IF($E227+$F227&lt;$E227+$G227,$E227+$F227,$E227+$G227),$J227-IF($E227+$F227&lt;$E227+$G227,$E227+$F227,$E227+$G227),"")))))</f>
        <v/>
      </c>
      <c r="P227" s="274" t="str">
        <f>IF(AND(IF($K227="",IF($E227+$F227&gt;$E227+$G227,$E227+$F227,$E227+$G227),"XXX")&lt;=IF($E227+$F227&gt;$E227+$G227,$E227+$F227,$E227+$G227),IF($K227="",IF($E227+$F227&gt;$E227+$G227,$E227+$F227,$E227+$G227),"XXX")&gt;=IF($E227+$F227&lt;$E227+$G227,$E227+$F227,$E227+$G227)),"",IF(OR($K227=Translation!$C$50,$K227=Translation!$D$50),"",IF(OR($K227=Translation!$C$51,$K227=Translation!$D$51),Translation!$K$5,IF($K227&gt;IF($E227+$F227&gt;$E227+$G227,$E227+$F227,$E227+$G227),$K227-IF($E227+$F227&gt;$E227+$G227,$E227+$F227,$E227+$G227),IF($K227&lt;IF($E227+$F227&lt;$E227+$G227,$E227+$F227,$E227+$G227),$K227-IF($E227+$F227&lt;$E227+$G227,$E227+$F227,$E227+$G227),"")))))</f>
        <v/>
      </c>
      <c r="Q227" s="274" t="str">
        <f>IF(AND(IF($L227="",IF($E227+$F227&gt;$E227+$G227,$E227+$F227,$E227+$G227),"XXX")&lt;=IF($E227+$F227&gt;$E227+$G227,$E227+$F227,$E227+$G227),IF($L227="",IF($E227+$F227&gt;$E227+$G227,$E227+$F227,$E227+$G227),"XXX")&gt;=IF($E227+$F227&lt;$E227+$G227,$E227+$F227,$E227+$G227)),"",IF(OR($L227=Translation!$C$50,$L227=Translation!$D$50),"",IF(OR($L227=Translation!$C$51,$L227=Translation!$D$51),Translation!$K$5,IF($L227&gt;IF($E227+$F227&gt;$E227+$G227,$E227+$F227,$E227+$G227),$L227-IF($E227+$F227&gt;$E227+$G227,$E227+$F227,$E227+$G227),IF($L227&lt;IF($E227+$F227&lt;$E227+$G227,$E227+$F227,$E227+$G227),$L227-IF($E227+$F227&lt;$E227+$G227,$E227+$F227,$E227+$G227),"")))))</f>
        <v/>
      </c>
      <c r="R227" s="274" t="str">
        <f>IF(AND(IF($M227="",IF($E227+$F227&gt;$E227+$G227,$E227+$F227,$E227+$G227),"XXX")&lt;=IF($E227+$F227&gt;$E227+$G227,$E227+$F227,$E227+$G227),IF($M227="",IF($E227+$F227&gt;$E227+$G227,$E227+$F227,$E227+$G227),"XXX")&gt;=IF($E227+$F227&lt;$E227+$G227,$E227+$F227,$E227+$G227)),"",IF(OR($M227=Translation!$C$50,$M227=Translation!$D$50),"",IF(OR($M227=Translation!$C$51,$M227=Translation!$D$51),Translation!$K$5,IF($M227&gt;IF($E227+$F227&gt;$E227+$G227,$E227+$F227,$E227+$G227),$M227-IF($E227+$F227&gt;$E227+$G227,$E227+$F227,$E227+$G227),IF($M227&lt;IF($E227+$F227&lt;$E227+$G227,$E227+$F227,$E227+$G227),$M227-IF($E227+$F227&lt;$E227+$G227,$E227+$F227,$E227+$G227),"")))))</f>
        <v/>
      </c>
      <c r="S227" s="275"/>
      <c r="T227" s="23" t="str">
        <f t="shared" si="10"/>
        <v/>
      </c>
      <c r="U227" s="24" t="str">
        <f t="shared" si="14"/>
        <v/>
      </c>
      <c r="V227" s="261"/>
      <c r="W227" s="276"/>
      <c r="X227" s="277"/>
      <c r="Y227" s="264" t="str">
        <f>IF(AND(IF($W227="",IF($E227+$F227&gt;$E227+$G227,$E227+$F227,$E227+$G227),"XXX")&lt;=IF($E227+$F227&gt;$E227+$G227,$E227+$F227,$E227+$G227),IF($W227="",IF($E227+$F227&gt;$E227+$G227,$E227+$F227,$E227+$G227),"XXX")&gt;=IF($E227+$F227&lt;$E227+$G227,$E227+$F227,$E227+$G227)),"",IF(OR($W227=Translation!$C$50,$W227=Translation!$D$50),"",IF(OR($W227=Translation!$C$51,$W227=Translation!$D$51),Translation!$K$5,IF($W227&gt;IF($E227+$F227&gt;$E227+$G227,$E227+$F227,$E227+$G227),$W227-IF($E227+$F227&gt;$E227+$G227,$E227+$F227,$E227+$G227),IF($W227&lt;IF($E227+$F227&lt;$E227+$G227,$E227+$F227,$E227+$G227),$W227-IF($E227+$F227&lt;$E227+$G227,$E227+$F227,$E227+$G227),"")))))</f>
        <v/>
      </c>
      <c r="Z227" s="265" t="str">
        <f>IF(AND(IF($X227="",IF($E227+$F227&gt;$E227+$G227,$E227+$F227,$E227+$G227),"XXX")&lt;=IF($E227+$F227&gt;$E227+$G227,$E227+$F227,$E227+$G227),IF($X227="",IF($E227+$F227&gt;$E227+$G227,$E227+$F227,$E227+$G227),"XXX")&gt;=IF($E227+$F227&lt;$E227+$G227,$E227+$F227,$E227+$G227)),"",IF(OR($X227=Translation!$C$50,$X227=Translation!$D$50),"",IF(OR($X227=Translation!$C$51,$X227=Translation!$D$51),Translation!$K$5,IF($X227&gt;IF($E227+$F227&gt;$E227+$G227,$E227+$F227,$E227+$G227),$X227-IF($E227+$F227&gt;$E227+$G227,$E227+$F227,$E227+$G227),IF($X227&lt;IF($E227+$F227&lt;$E227+$G227,$E227+$F227,$E227+$G227),$X227-IF($E227+$F227&lt;$E227+$G227,$E227+$F227,$E227+$G227),"")))))</f>
        <v/>
      </c>
      <c r="AA227" s="278" t="str">
        <f>IF(ISBLANK(Report!AI227),"",AI227)</f>
        <v/>
      </c>
      <c r="AB227" s="25" t="str">
        <f t="shared" si="12"/>
        <v/>
      </c>
      <c r="AC227" s="26" t="str">
        <f t="shared" si="13"/>
        <v/>
      </c>
      <c r="AE227" s="45"/>
      <c r="AF227" s="177">
        <v>226</v>
      </c>
      <c r="AG227" s="177" t="str">
        <f t="shared" si="11"/>
        <v/>
      </c>
      <c r="AH227" s="177"/>
      <c r="AI227" s="16"/>
      <c r="AJ227" s="189"/>
    </row>
    <row r="228" spans="1:36" ht="17.399999999999999" x14ac:dyDescent="0.3">
      <c r="A228" s="190"/>
      <c r="B228" s="196"/>
      <c r="C228" s="267"/>
      <c r="D228" s="268"/>
      <c r="E228" s="269"/>
      <c r="F228" s="269"/>
      <c r="G228" s="269"/>
      <c r="H228" s="270" t="str">
        <f>IF(AND(I228&lt;&gt;"",I228&lt;&gt;"None"),VLOOKUP(I228,Translation!$N$4:$O$111,2,FALSE),"")</f>
        <v/>
      </c>
      <c r="I228" s="270"/>
      <c r="J228" s="269"/>
      <c r="K228" s="269"/>
      <c r="L228" s="269"/>
      <c r="M228" s="271"/>
      <c r="N228" s="272"/>
      <c r="O228" s="273" t="str">
        <f>IF(AND(IF($J228="",IF($E228+$F228&gt;$E228+$G228,$E228+$F228,$E228+$G228),"XXX")&lt;=IF($E228+$F228&gt;$E228+$G228,$E228+$F228,$E228+$G228),IF($J228="",IF($E228+$F228&gt;$E228+$G228,$E228+$F228,$E228+$G228),"XXX")&gt;=IF($E228+$F228&lt;$E228+$G228,$E228+$F228,$E228+$G228)),"",IF(OR($J228=Translation!$C$50,$J228=Translation!$D$50),"",IF(OR($J228=Translation!$C$51,$J228=Translation!$D$51),Translation!$K$5,IF($J228&gt;IF($E228+$F228&gt;$E228+$G228,$E228+$F228,$E228+$G228),$J228-IF($E228+$F228&gt;$E228+$G228,$E228+$F228,$E228+$G228),IF($J228&lt;IF($E228+$F228&lt;$E228+$G228,$E228+$F228,$E228+$G228),$J228-IF($E228+$F228&lt;$E228+$G228,$E228+$F228,$E228+$G228),"")))))</f>
        <v/>
      </c>
      <c r="P228" s="274" t="str">
        <f>IF(AND(IF($K228="",IF($E228+$F228&gt;$E228+$G228,$E228+$F228,$E228+$G228),"XXX")&lt;=IF($E228+$F228&gt;$E228+$G228,$E228+$F228,$E228+$G228),IF($K228="",IF($E228+$F228&gt;$E228+$G228,$E228+$F228,$E228+$G228),"XXX")&gt;=IF($E228+$F228&lt;$E228+$G228,$E228+$F228,$E228+$G228)),"",IF(OR($K228=Translation!$C$50,$K228=Translation!$D$50),"",IF(OR($K228=Translation!$C$51,$K228=Translation!$D$51),Translation!$K$5,IF($K228&gt;IF($E228+$F228&gt;$E228+$G228,$E228+$F228,$E228+$G228),$K228-IF($E228+$F228&gt;$E228+$G228,$E228+$F228,$E228+$G228),IF($K228&lt;IF($E228+$F228&lt;$E228+$G228,$E228+$F228,$E228+$G228),$K228-IF($E228+$F228&lt;$E228+$G228,$E228+$F228,$E228+$G228),"")))))</f>
        <v/>
      </c>
      <c r="Q228" s="274" t="str">
        <f>IF(AND(IF($L228="",IF($E228+$F228&gt;$E228+$G228,$E228+$F228,$E228+$G228),"XXX")&lt;=IF($E228+$F228&gt;$E228+$G228,$E228+$F228,$E228+$G228),IF($L228="",IF($E228+$F228&gt;$E228+$G228,$E228+$F228,$E228+$G228),"XXX")&gt;=IF($E228+$F228&lt;$E228+$G228,$E228+$F228,$E228+$G228)),"",IF(OR($L228=Translation!$C$50,$L228=Translation!$D$50),"",IF(OR($L228=Translation!$C$51,$L228=Translation!$D$51),Translation!$K$5,IF($L228&gt;IF($E228+$F228&gt;$E228+$G228,$E228+$F228,$E228+$G228),$L228-IF($E228+$F228&gt;$E228+$G228,$E228+$F228,$E228+$G228),IF($L228&lt;IF($E228+$F228&lt;$E228+$G228,$E228+$F228,$E228+$G228),$L228-IF($E228+$F228&lt;$E228+$G228,$E228+$F228,$E228+$G228),"")))))</f>
        <v/>
      </c>
      <c r="R228" s="274" t="str">
        <f>IF(AND(IF($M228="",IF($E228+$F228&gt;$E228+$G228,$E228+$F228,$E228+$G228),"XXX")&lt;=IF($E228+$F228&gt;$E228+$G228,$E228+$F228,$E228+$G228),IF($M228="",IF($E228+$F228&gt;$E228+$G228,$E228+$F228,$E228+$G228),"XXX")&gt;=IF($E228+$F228&lt;$E228+$G228,$E228+$F228,$E228+$G228)),"",IF(OR($M228=Translation!$C$50,$M228=Translation!$D$50),"",IF(OR($M228=Translation!$C$51,$M228=Translation!$D$51),Translation!$K$5,IF($M228&gt;IF($E228+$F228&gt;$E228+$G228,$E228+$F228,$E228+$G228),$M228-IF($E228+$F228&gt;$E228+$G228,$E228+$F228,$E228+$G228),IF($M228&lt;IF($E228+$F228&lt;$E228+$G228,$E228+$F228,$E228+$G228),$M228-IF($E228+$F228&lt;$E228+$G228,$E228+$F228,$E228+$G228),"")))))</f>
        <v/>
      </c>
      <c r="S228" s="275"/>
      <c r="T228" s="23" t="str">
        <f t="shared" si="10"/>
        <v/>
      </c>
      <c r="U228" s="24" t="str">
        <f t="shared" si="14"/>
        <v/>
      </c>
      <c r="V228" s="261"/>
      <c r="W228" s="276"/>
      <c r="X228" s="277"/>
      <c r="Y228" s="264" t="str">
        <f>IF(AND(IF($W228="",IF($E228+$F228&gt;$E228+$G228,$E228+$F228,$E228+$G228),"XXX")&lt;=IF($E228+$F228&gt;$E228+$G228,$E228+$F228,$E228+$G228),IF($W228="",IF($E228+$F228&gt;$E228+$G228,$E228+$F228,$E228+$G228),"XXX")&gt;=IF($E228+$F228&lt;$E228+$G228,$E228+$F228,$E228+$G228)),"",IF(OR($W228=Translation!$C$50,$W228=Translation!$D$50),"",IF(OR($W228=Translation!$C$51,$W228=Translation!$D$51),Translation!$K$5,IF($W228&gt;IF($E228+$F228&gt;$E228+$G228,$E228+$F228,$E228+$G228),$W228-IF($E228+$F228&gt;$E228+$G228,$E228+$F228,$E228+$G228),IF($W228&lt;IF($E228+$F228&lt;$E228+$G228,$E228+$F228,$E228+$G228),$W228-IF($E228+$F228&lt;$E228+$G228,$E228+$F228,$E228+$G228),"")))))</f>
        <v/>
      </c>
      <c r="Z228" s="265" t="str">
        <f>IF(AND(IF($X228="",IF($E228+$F228&gt;$E228+$G228,$E228+$F228,$E228+$G228),"XXX")&lt;=IF($E228+$F228&gt;$E228+$G228,$E228+$F228,$E228+$G228),IF($X228="",IF($E228+$F228&gt;$E228+$G228,$E228+$F228,$E228+$G228),"XXX")&gt;=IF($E228+$F228&lt;$E228+$G228,$E228+$F228,$E228+$G228)),"",IF(OR($X228=Translation!$C$50,$X228=Translation!$D$50),"",IF(OR($X228=Translation!$C$51,$X228=Translation!$D$51),Translation!$K$5,IF($X228&gt;IF($E228+$F228&gt;$E228+$G228,$E228+$F228,$E228+$G228),$X228-IF($E228+$F228&gt;$E228+$G228,$E228+$F228,$E228+$G228),IF($X228&lt;IF($E228+$F228&lt;$E228+$G228,$E228+$F228,$E228+$G228),$X228-IF($E228+$F228&lt;$E228+$G228,$E228+$F228,$E228+$G228),"")))))</f>
        <v/>
      </c>
      <c r="AA228" s="278" t="str">
        <f>IF(ISBLANK(Report!AI228),"",AI228)</f>
        <v/>
      </c>
      <c r="AB228" s="25" t="str">
        <f t="shared" si="12"/>
        <v/>
      </c>
      <c r="AC228" s="26" t="str">
        <f t="shared" si="13"/>
        <v/>
      </c>
      <c r="AE228" s="45"/>
      <c r="AF228" s="15">
        <v>227</v>
      </c>
      <c r="AG228" s="177" t="str">
        <f t="shared" si="11"/>
        <v/>
      </c>
      <c r="AH228" s="177"/>
      <c r="AI228" s="16"/>
      <c r="AJ228" s="189"/>
    </row>
    <row r="229" spans="1:36" ht="17.399999999999999" x14ac:dyDescent="0.3">
      <c r="A229" s="190"/>
      <c r="B229" s="196"/>
      <c r="C229" s="267"/>
      <c r="D229" s="268"/>
      <c r="E229" s="269"/>
      <c r="F229" s="269"/>
      <c r="G229" s="269"/>
      <c r="H229" s="270" t="str">
        <f>IF(AND(I229&lt;&gt;"",I229&lt;&gt;"None"),VLOOKUP(I229,Translation!$N$4:$O$111,2,FALSE),"")</f>
        <v/>
      </c>
      <c r="I229" s="270"/>
      <c r="J229" s="269"/>
      <c r="K229" s="269"/>
      <c r="L229" s="269"/>
      <c r="M229" s="271"/>
      <c r="N229" s="272"/>
      <c r="O229" s="273" t="str">
        <f>IF(AND(IF($J229="",IF($E229+$F229&gt;$E229+$G229,$E229+$F229,$E229+$G229),"XXX")&lt;=IF($E229+$F229&gt;$E229+$G229,$E229+$F229,$E229+$G229),IF($J229="",IF($E229+$F229&gt;$E229+$G229,$E229+$F229,$E229+$G229),"XXX")&gt;=IF($E229+$F229&lt;$E229+$G229,$E229+$F229,$E229+$G229)),"",IF(OR($J229=Translation!$C$50,$J229=Translation!$D$50),"",IF(OR($J229=Translation!$C$51,$J229=Translation!$D$51),Translation!$K$5,IF($J229&gt;IF($E229+$F229&gt;$E229+$G229,$E229+$F229,$E229+$G229),$J229-IF($E229+$F229&gt;$E229+$G229,$E229+$F229,$E229+$G229),IF($J229&lt;IF($E229+$F229&lt;$E229+$G229,$E229+$F229,$E229+$G229),$J229-IF($E229+$F229&lt;$E229+$G229,$E229+$F229,$E229+$G229),"")))))</f>
        <v/>
      </c>
      <c r="P229" s="274" t="str">
        <f>IF(AND(IF($K229="",IF($E229+$F229&gt;$E229+$G229,$E229+$F229,$E229+$G229),"XXX")&lt;=IF($E229+$F229&gt;$E229+$G229,$E229+$F229,$E229+$G229),IF($K229="",IF($E229+$F229&gt;$E229+$G229,$E229+$F229,$E229+$G229),"XXX")&gt;=IF($E229+$F229&lt;$E229+$G229,$E229+$F229,$E229+$G229)),"",IF(OR($K229=Translation!$C$50,$K229=Translation!$D$50),"",IF(OR($K229=Translation!$C$51,$K229=Translation!$D$51),Translation!$K$5,IF($K229&gt;IF($E229+$F229&gt;$E229+$G229,$E229+$F229,$E229+$G229),$K229-IF($E229+$F229&gt;$E229+$G229,$E229+$F229,$E229+$G229),IF($K229&lt;IF($E229+$F229&lt;$E229+$G229,$E229+$F229,$E229+$G229),$K229-IF($E229+$F229&lt;$E229+$G229,$E229+$F229,$E229+$G229),"")))))</f>
        <v/>
      </c>
      <c r="Q229" s="274" t="str">
        <f>IF(AND(IF($L229="",IF($E229+$F229&gt;$E229+$G229,$E229+$F229,$E229+$G229),"XXX")&lt;=IF($E229+$F229&gt;$E229+$G229,$E229+$F229,$E229+$G229),IF($L229="",IF($E229+$F229&gt;$E229+$G229,$E229+$F229,$E229+$G229),"XXX")&gt;=IF($E229+$F229&lt;$E229+$G229,$E229+$F229,$E229+$G229)),"",IF(OR($L229=Translation!$C$50,$L229=Translation!$D$50),"",IF(OR($L229=Translation!$C$51,$L229=Translation!$D$51),Translation!$K$5,IF($L229&gt;IF($E229+$F229&gt;$E229+$G229,$E229+$F229,$E229+$G229),$L229-IF($E229+$F229&gt;$E229+$G229,$E229+$F229,$E229+$G229),IF($L229&lt;IF($E229+$F229&lt;$E229+$G229,$E229+$F229,$E229+$G229),$L229-IF($E229+$F229&lt;$E229+$G229,$E229+$F229,$E229+$G229),"")))))</f>
        <v/>
      </c>
      <c r="R229" s="274" t="str">
        <f>IF(AND(IF($M229="",IF($E229+$F229&gt;$E229+$G229,$E229+$F229,$E229+$G229),"XXX")&lt;=IF($E229+$F229&gt;$E229+$G229,$E229+$F229,$E229+$G229),IF($M229="",IF($E229+$F229&gt;$E229+$G229,$E229+$F229,$E229+$G229),"XXX")&gt;=IF($E229+$F229&lt;$E229+$G229,$E229+$F229,$E229+$G229)),"",IF(OR($M229=Translation!$C$50,$M229=Translation!$D$50),"",IF(OR($M229=Translation!$C$51,$M229=Translation!$D$51),Translation!$K$5,IF($M229&gt;IF($E229+$F229&gt;$E229+$G229,$E229+$F229,$E229+$G229),$M229-IF($E229+$F229&gt;$E229+$G229,$E229+$F229,$E229+$G229),IF($M229&lt;IF($E229+$F229&lt;$E229+$G229,$E229+$F229,$E229+$G229),$M229-IF($E229+$F229&lt;$E229+$G229,$E229+$F229,$E229+$G229),"")))))</f>
        <v/>
      </c>
      <c r="S229" s="275"/>
      <c r="T229" s="23" t="str">
        <f t="shared" si="10"/>
        <v/>
      </c>
      <c r="U229" s="24" t="str">
        <f t="shared" si="14"/>
        <v/>
      </c>
      <c r="V229" s="261"/>
      <c r="W229" s="276"/>
      <c r="X229" s="277"/>
      <c r="Y229" s="264" t="str">
        <f>IF(AND(IF($W229="",IF($E229+$F229&gt;$E229+$G229,$E229+$F229,$E229+$G229),"XXX")&lt;=IF($E229+$F229&gt;$E229+$G229,$E229+$F229,$E229+$G229),IF($W229="",IF($E229+$F229&gt;$E229+$G229,$E229+$F229,$E229+$G229),"XXX")&gt;=IF($E229+$F229&lt;$E229+$G229,$E229+$F229,$E229+$G229)),"",IF(OR($W229=Translation!$C$50,$W229=Translation!$D$50),"",IF(OR($W229=Translation!$C$51,$W229=Translation!$D$51),Translation!$K$5,IF($W229&gt;IF($E229+$F229&gt;$E229+$G229,$E229+$F229,$E229+$G229),$W229-IF($E229+$F229&gt;$E229+$G229,$E229+$F229,$E229+$G229),IF($W229&lt;IF($E229+$F229&lt;$E229+$G229,$E229+$F229,$E229+$G229),$W229-IF($E229+$F229&lt;$E229+$G229,$E229+$F229,$E229+$G229),"")))))</f>
        <v/>
      </c>
      <c r="Z229" s="265" t="str">
        <f>IF(AND(IF($X229="",IF($E229+$F229&gt;$E229+$G229,$E229+$F229,$E229+$G229),"XXX")&lt;=IF($E229+$F229&gt;$E229+$G229,$E229+$F229,$E229+$G229),IF($X229="",IF($E229+$F229&gt;$E229+$G229,$E229+$F229,$E229+$G229),"XXX")&gt;=IF($E229+$F229&lt;$E229+$G229,$E229+$F229,$E229+$G229)),"",IF(OR($X229=Translation!$C$50,$X229=Translation!$D$50),"",IF(OR($X229=Translation!$C$51,$X229=Translation!$D$51),Translation!$K$5,IF($X229&gt;IF($E229+$F229&gt;$E229+$G229,$E229+$F229,$E229+$G229),$X229-IF($E229+$F229&gt;$E229+$G229,$E229+$F229,$E229+$G229),IF($X229&lt;IF($E229+$F229&lt;$E229+$G229,$E229+$F229,$E229+$G229),$X229-IF($E229+$F229&lt;$E229+$G229,$E229+$F229,$E229+$G229),"")))))</f>
        <v/>
      </c>
      <c r="AA229" s="278" t="str">
        <f>IF(ISBLANK(Report!AI229),"",AI229)</f>
        <v/>
      </c>
      <c r="AB229" s="25" t="str">
        <f t="shared" si="12"/>
        <v/>
      </c>
      <c r="AC229" s="26" t="str">
        <f t="shared" si="13"/>
        <v/>
      </c>
      <c r="AE229" s="45"/>
      <c r="AF229" s="177">
        <v>228</v>
      </c>
      <c r="AG229" s="177" t="str">
        <f t="shared" si="11"/>
        <v/>
      </c>
      <c r="AH229" s="177"/>
      <c r="AI229" s="16"/>
      <c r="AJ229" s="189"/>
    </row>
    <row r="230" spans="1:36" ht="17.399999999999999" x14ac:dyDescent="0.3">
      <c r="A230" s="190"/>
      <c r="B230" s="196"/>
      <c r="C230" s="267"/>
      <c r="D230" s="268"/>
      <c r="E230" s="269"/>
      <c r="F230" s="269"/>
      <c r="G230" s="269"/>
      <c r="H230" s="270" t="str">
        <f>IF(AND(I230&lt;&gt;"",I230&lt;&gt;"None"),VLOOKUP(I230,Translation!$N$4:$O$111,2,FALSE),"")</f>
        <v/>
      </c>
      <c r="I230" s="270"/>
      <c r="J230" s="269"/>
      <c r="K230" s="269"/>
      <c r="L230" s="269"/>
      <c r="M230" s="271"/>
      <c r="N230" s="272"/>
      <c r="O230" s="273" t="str">
        <f>IF(AND(IF($J230="",IF($E230+$F230&gt;$E230+$G230,$E230+$F230,$E230+$G230),"XXX")&lt;=IF($E230+$F230&gt;$E230+$G230,$E230+$F230,$E230+$G230),IF($J230="",IF($E230+$F230&gt;$E230+$G230,$E230+$F230,$E230+$G230),"XXX")&gt;=IF($E230+$F230&lt;$E230+$G230,$E230+$F230,$E230+$G230)),"",IF(OR($J230=Translation!$C$50,$J230=Translation!$D$50),"",IF(OR($J230=Translation!$C$51,$J230=Translation!$D$51),Translation!$K$5,IF($J230&gt;IF($E230+$F230&gt;$E230+$G230,$E230+$F230,$E230+$G230),$J230-IF($E230+$F230&gt;$E230+$G230,$E230+$F230,$E230+$G230),IF($J230&lt;IF($E230+$F230&lt;$E230+$G230,$E230+$F230,$E230+$G230),$J230-IF($E230+$F230&lt;$E230+$G230,$E230+$F230,$E230+$G230),"")))))</f>
        <v/>
      </c>
      <c r="P230" s="274" t="str">
        <f>IF(AND(IF($K230="",IF($E230+$F230&gt;$E230+$G230,$E230+$F230,$E230+$G230),"XXX")&lt;=IF($E230+$F230&gt;$E230+$G230,$E230+$F230,$E230+$G230),IF($K230="",IF($E230+$F230&gt;$E230+$G230,$E230+$F230,$E230+$G230),"XXX")&gt;=IF($E230+$F230&lt;$E230+$G230,$E230+$F230,$E230+$G230)),"",IF(OR($K230=Translation!$C$50,$K230=Translation!$D$50),"",IF(OR($K230=Translation!$C$51,$K230=Translation!$D$51),Translation!$K$5,IF($K230&gt;IF($E230+$F230&gt;$E230+$G230,$E230+$F230,$E230+$G230),$K230-IF($E230+$F230&gt;$E230+$G230,$E230+$F230,$E230+$G230),IF($K230&lt;IF($E230+$F230&lt;$E230+$G230,$E230+$F230,$E230+$G230),$K230-IF($E230+$F230&lt;$E230+$G230,$E230+$F230,$E230+$G230),"")))))</f>
        <v/>
      </c>
      <c r="Q230" s="274" t="str">
        <f>IF(AND(IF($L230="",IF($E230+$F230&gt;$E230+$G230,$E230+$F230,$E230+$G230),"XXX")&lt;=IF($E230+$F230&gt;$E230+$G230,$E230+$F230,$E230+$G230),IF($L230="",IF($E230+$F230&gt;$E230+$G230,$E230+$F230,$E230+$G230),"XXX")&gt;=IF($E230+$F230&lt;$E230+$G230,$E230+$F230,$E230+$G230)),"",IF(OR($L230=Translation!$C$50,$L230=Translation!$D$50),"",IF(OR($L230=Translation!$C$51,$L230=Translation!$D$51),Translation!$K$5,IF($L230&gt;IF($E230+$F230&gt;$E230+$G230,$E230+$F230,$E230+$G230),$L230-IF($E230+$F230&gt;$E230+$G230,$E230+$F230,$E230+$G230),IF($L230&lt;IF($E230+$F230&lt;$E230+$G230,$E230+$F230,$E230+$G230),$L230-IF($E230+$F230&lt;$E230+$G230,$E230+$F230,$E230+$G230),"")))))</f>
        <v/>
      </c>
      <c r="R230" s="274" t="str">
        <f>IF(AND(IF($M230="",IF($E230+$F230&gt;$E230+$G230,$E230+$F230,$E230+$G230),"XXX")&lt;=IF($E230+$F230&gt;$E230+$G230,$E230+$F230,$E230+$G230),IF($M230="",IF($E230+$F230&gt;$E230+$G230,$E230+$F230,$E230+$G230),"XXX")&gt;=IF($E230+$F230&lt;$E230+$G230,$E230+$F230,$E230+$G230)),"",IF(OR($M230=Translation!$C$50,$M230=Translation!$D$50),"",IF(OR($M230=Translation!$C$51,$M230=Translation!$D$51),Translation!$K$5,IF($M230&gt;IF($E230+$F230&gt;$E230+$G230,$E230+$F230,$E230+$G230),$M230-IF($E230+$F230&gt;$E230+$G230,$E230+$F230,$E230+$G230),IF($M230&lt;IF($E230+$F230&lt;$E230+$G230,$E230+$F230,$E230+$G230),$M230-IF($E230+$F230&lt;$E230+$G230,$E230+$F230,$E230+$G230),"")))))</f>
        <v/>
      </c>
      <c r="S230" s="275"/>
      <c r="T230" s="23" t="str">
        <f t="shared" si="10"/>
        <v/>
      </c>
      <c r="U230" s="24" t="str">
        <f t="shared" si="14"/>
        <v/>
      </c>
      <c r="V230" s="261"/>
      <c r="W230" s="276"/>
      <c r="X230" s="277"/>
      <c r="Y230" s="264" t="str">
        <f>IF(AND(IF($W230="",IF($E230+$F230&gt;$E230+$G230,$E230+$F230,$E230+$G230),"XXX")&lt;=IF($E230+$F230&gt;$E230+$G230,$E230+$F230,$E230+$G230),IF($W230="",IF($E230+$F230&gt;$E230+$G230,$E230+$F230,$E230+$G230),"XXX")&gt;=IF($E230+$F230&lt;$E230+$G230,$E230+$F230,$E230+$G230)),"",IF(OR($W230=Translation!$C$50,$W230=Translation!$D$50),"",IF(OR($W230=Translation!$C$51,$W230=Translation!$D$51),Translation!$K$5,IF($W230&gt;IF($E230+$F230&gt;$E230+$G230,$E230+$F230,$E230+$G230),$W230-IF($E230+$F230&gt;$E230+$G230,$E230+$F230,$E230+$G230),IF($W230&lt;IF($E230+$F230&lt;$E230+$G230,$E230+$F230,$E230+$G230),$W230-IF($E230+$F230&lt;$E230+$G230,$E230+$F230,$E230+$G230),"")))))</f>
        <v/>
      </c>
      <c r="Z230" s="265" t="str">
        <f>IF(AND(IF($X230="",IF($E230+$F230&gt;$E230+$G230,$E230+$F230,$E230+$G230),"XXX")&lt;=IF($E230+$F230&gt;$E230+$G230,$E230+$F230,$E230+$G230),IF($X230="",IF($E230+$F230&gt;$E230+$G230,$E230+$F230,$E230+$G230),"XXX")&gt;=IF($E230+$F230&lt;$E230+$G230,$E230+$F230,$E230+$G230)),"",IF(OR($X230=Translation!$C$50,$X230=Translation!$D$50),"",IF(OR($X230=Translation!$C$51,$X230=Translation!$D$51),Translation!$K$5,IF($X230&gt;IF($E230+$F230&gt;$E230+$G230,$E230+$F230,$E230+$G230),$X230-IF($E230+$F230&gt;$E230+$G230,$E230+$F230,$E230+$G230),IF($X230&lt;IF($E230+$F230&lt;$E230+$G230,$E230+$F230,$E230+$G230),$X230-IF($E230+$F230&lt;$E230+$G230,$E230+$F230,$E230+$G230),"")))))</f>
        <v/>
      </c>
      <c r="AA230" s="278" t="str">
        <f>IF(ISBLANK(Report!AI230),"",AI230)</f>
        <v/>
      </c>
      <c r="AB230" s="25" t="str">
        <f t="shared" si="12"/>
        <v/>
      </c>
      <c r="AC230" s="26" t="str">
        <f t="shared" si="13"/>
        <v/>
      </c>
      <c r="AE230" s="45"/>
      <c r="AF230" s="15">
        <v>229</v>
      </c>
      <c r="AG230" s="177" t="str">
        <f t="shared" si="11"/>
        <v/>
      </c>
      <c r="AH230" s="177"/>
      <c r="AI230" s="16"/>
      <c r="AJ230" s="189"/>
    </row>
    <row r="231" spans="1:36" ht="17.399999999999999" x14ac:dyDescent="0.3">
      <c r="A231" s="190"/>
      <c r="B231" s="196"/>
      <c r="C231" s="267"/>
      <c r="D231" s="268"/>
      <c r="E231" s="269"/>
      <c r="F231" s="269"/>
      <c r="G231" s="269"/>
      <c r="H231" s="270" t="str">
        <f>IF(AND(I231&lt;&gt;"",I231&lt;&gt;"None"),VLOOKUP(I231,Translation!$N$4:$O$111,2,FALSE),"")</f>
        <v/>
      </c>
      <c r="I231" s="270"/>
      <c r="J231" s="269"/>
      <c r="K231" s="269"/>
      <c r="L231" s="269"/>
      <c r="M231" s="271"/>
      <c r="N231" s="272"/>
      <c r="O231" s="273" t="str">
        <f>IF(AND(IF($J231="",IF($E231+$F231&gt;$E231+$G231,$E231+$F231,$E231+$G231),"XXX")&lt;=IF($E231+$F231&gt;$E231+$G231,$E231+$F231,$E231+$G231),IF($J231="",IF($E231+$F231&gt;$E231+$G231,$E231+$F231,$E231+$G231),"XXX")&gt;=IF($E231+$F231&lt;$E231+$G231,$E231+$F231,$E231+$G231)),"",IF(OR($J231=Translation!$C$50,$J231=Translation!$D$50),"",IF(OR($J231=Translation!$C$51,$J231=Translation!$D$51),Translation!$K$5,IF($J231&gt;IF($E231+$F231&gt;$E231+$G231,$E231+$F231,$E231+$G231),$J231-IF($E231+$F231&gt;$E231+$G231,$E231+$F231,$E231+$G231),IF($J231&lt;IF($E231+$F231&lt;$E231+$G231,$E231+$F231,$E231+$G231),$J231-IF($E231+$F231&lt;$E231+$G231,$E231+$F231,$E231+$G231),"")))))</f>
        <v/>
      </c>
      <c r="P231" s="274" t="str">
        <f>IF(AND(IF($K231="",IF($E231+$F231&gt;$E231+$G231,$E231+$F231,$E231+$G231),"XXX")&lt;=IF($E231+$F231&gt;$E231+$G231,$E231+$F231,$E231+$G231),IF($K231="",IF($E231+$F231&gt;$E231+$G231,$E231+$F231,$E231+$G231),"XXX")&gt;=IF($E231+$F231&lt;$E231+$G231,$E231+$F231,$E231+$G231)),"",IF(OR($K231=Translation!$C$50,$K231=Translation!$D$50),"",IF(OR($K231=Translation!$C$51,$K231=Translation!$D$51),Translation!$K$5,IF($K231&gt;IF($E231+$F231&gt;$E231+$G231,$E231+$F231,$E231+$G231),$K231-IF($E231+$F231&gt;$E231+$G231,$E231+$F231,$E231+$G231),IF($K231&lt;IF($E231+$F231&lt;$E231+$G231,$E231+$F231,$E231+$G231),$K231-IF($E231+$F231&lt;$E231+$G231,$E231+$F231,$E231+$G231),"")))))</f>
        <v/>
      </c>
      <c r="Q231" s="274" t="str">
        <f>IF(AND(IF($L231="",IF($E231+$F231&gt;$E231+$G231,$E231+$F231,$E231+$G231),"XXX")&lt;=IF($E231+$F231&gt;$E231+$G231,$E231+$F231,$E231+$G231),IF($L231="",IF($E231+$F231&gt;$E231+$G231,$E231+$F231,$E231+$G231),"XXX")&gt;=IF($E231+$F231&lt;$E231+$G231,$E231+$F231,$E231+$G231)),"",IF(OR($L231=Translation!$C$50,$L231=Translation!$D$50),"",IF(OR($L231=Translation!$C$51,$L231=Translation!$D$51),Translation!$K$5,IF($L231&gt;IF($E231+$F231&gt;$E231+$G231,$E231+$F231,$E231+$G231),$L231-IF($E231+$F231&gt;$E231+$G231,$E231+$F231,$E231+$G231),IF($L231&lt;IF($E231+$F231&lt;$E231+$G231,$E231+$F231,$E231+$G231),$L231-IF($E231+$F231&lt;$E231+$G231,$E231+$F231,$E231+$G231),"")))))</f>
        <v/>
      </c>
      <c r="R231" s="274" t="str">
        <f>IF(AND(IF($M231="",IF($E231+$F231&gt;$E231+$G231,$E231+$F231,$E231+$G231),"XXX")&lt;=IF($E231+$F231&gt;$E231+$G231,$E231+$F231,$E231+$G231),IF($M231="",IF($E231+$F231&gt;$E231+$G231,$E231+$F231,$E231+$G231),"XXX")&gt;=IF($E231+$F231&lt;$E231+$G231,$E231+$F231,$E231+$G231)),"",IF(OR($M231=Translation!$C$50,$M231=Translation!$D$50),"",IF(OR($M231=Translation!$C$51,$M231=Translation!$D$51),Translation!$K$5,IF($M231&gt;IF($E231+$F231&gt;$E231+$G231,$E231+$F231,$E231+$G231),$M231-IF($E231+$F231&gt;$E231+$G231,$E231+$F231,$E231+$G231),IF($M231&lt;IF($E231+$F231&lt;$E231+$G231,$E231+$F231,$E231+$G231),$M231-IF($E231+$F231&lt;$E231+$G231,$E231+$F231,$E231+$G231),"")))))</f>
        <v/>
      </c>
      <c r="S231" s="275"/>
      <c r="T231" s="23" t="str">
        <f t="shared" si="10"/>
        <v/>
      </c>
      <c r="U231" s="24" t="str">
        <f t="shared" si="14"/>
        <v/>
      </c>
      <c r="V231" s="261"/>
      <c r="W231" s="276"/>
      <c r="X231" s="277"/>
      <c r="Y231" s="264" t="str">
        <f>IF(AND(IF($W231="",IF($E231+$F231&gt;$E231+$G231,$E231+$F231,$E231+$G231),"XXX")&lt;=IF($E231+$F231&gt;$E231+$G231,$E231+$F231,$E231+$G231),IF($W231="",IF($E231+$F231&gt;$E231+$G231,$E231+$F231,$E231+$G231),"XXX")&gt;=IF($E231+$F231&lt;$E231+$G231,$E231+$F231,$E231+$G231)),"",IF(OR($W231=Translation!$C$50,$W231=Translation!$D$50),"",IF(OR($W231=Translation!$C$51,$W231=Translation!$D$51),Translation!$K$5,IF($W231&gt;IF($E231+$F231&gt;$E231+$G231,$E231+$F231,$E231+$G231),$W231-IF($E231+$F231&gt;$E231+$G231,$E231+$F231,$E231+$G231),IF($W231&lt;IF($E231+$F231&lt;$E231+$G231,$E231+$F231,$E231+$G231),$W231-IF($E231+$F231&lt;$E231+$G231,$E231+$F231,$E231+$G231),"")))))</f>
        <v/>
      </c>
      <c r="Z231" s="265" t="str">
        <f>IF(AND(IF($X231="",IF($E231+$F231&gt;$E231+$G231,$E231+$F231,$E231+$G231),"XXX")&lt;=IF($E231+$F231&gt;$E231+$G231,$E231+$F231,$E231+$G231),IF($X231="",IF($E231+$F231&gt;$E231+$G231,$E231+$F231,$E231+$G231),"XXX")&gt;=IF($E231+$F231&lt;$E231+$G231,$E231+$F231,$E231+$G231)),"",IF(OR($X231=Translation!$C$50,$X231=Translation!$D$50),"",IF(OR($X231=Translation!$C$51,$X231=Translation!$D$51),Translation!$K$5,IF($X231&gt;IF($E231+$F231&gt;$E231+$G231,$E231+$F231,$E231+$G231),$X231-IF($E231+$F231&gt;$E231+$G231,$E231+$F231,$E231+$G231),IF($X231&lt;IF($E231+$F231&lt;$E231+$G231,$E231+$F231,$E231+$G231),$X231-IF($E231+$F231&lt;$E231+$G231,$E231+$F231,$E231+$G231),"")))))</f>
        <v/>
      </c>
      <c r="AA231" s="278" t="str">
        <f>IF(ISBLANK(Report!AI231),"",AI231)</f>
        <v/>
      </c>
      <c r="AB231" s="25" t="str">
        <f t="shared" si="12"/>
        <v/>
      </c>
      <c r="AC231" s="26" t="str">
        <f t="shared" si="13"/>
        <v/>
      </c>
      <c r="AE231" s="45"/>
      <c r="AF231" s="177">
        <v>230</v>
      </c>
      <c r="AG231" s="177" t="str">
        <f t="shared" si="11"/>
        <v/>
      </c>
      <c r="AH231" s="177"/>
      <c r="AI231" s="16"/>
      <c r="AJ231" s="189"/>
    </row>
    <row r="232" spans="1:36" ht="17.399999999999999" x14ac:dyDescent="0.3">
      <c r="A232" s="190"/>
      <c r="B232" s="196"/>
      <c r="C232" s="267"/>
      <c r="D232" s="268"/>
      <c r="E232" s="269"/>
      <c r="F232" s="269"/>
      <c r="G232" s="269"/>
      <c r="H232" s="270" t="str">
        <f>IF(AND(I232&lt;&gt;"",I232&lt;&gt;"None"),VLOOKUP(I232,Translation!$N$4:$O$111,2,FALSE),"")</f>
        <v/>
      </c>
      <c r="I232" s="270"/>
      <c r="J232" s="269"/>
      <c r="K232" s="269"/>
      <c r="L232" s="269"/>
      <c r="M232" s="271"/>
      <c r="N232" s="272"/>
      <c r="O232" s="273" t="str">
        <f>IF(AND(IF($J232="",IF($E232+$F232&gt;$E232+$G232,$E232+$F232,$E232+$G232),"XXX")&lt;=IF($E232+$F232&gt;$E232+$G232,$E232+$F232,$E232+$G232),IF($J232="",IF($E232+$F232&gt;$E232+$G232,$E232+$F232,$E232+$G232),"XXX")&gt;=IF($E232+$F232&lt;$E232+$G232,$E232+$F232,$E232+$G232)),"",IF(OR($J232=Translation!$C$50,$J232=Translation!$D$50),"",IF(OR($J232=Translation!$C$51,$J232=Translation!$D$51),Translation!$K$5,IF($J232&gt;IF($E232+$F232&gt;$E232+$G232,$E232+$F232,$E232+$G232),$J232-IF($E232+$F232&gt;$E232+$G232,$E232+$F232,$E232+$G232),IF($J232&lt;IF($E232+$F232&lt;$E232+$G232,$E232+$F232,$E232+$G232),$J232-IF($E232+$F232&lt;$E232+$G232,$E232+$F232,$E232+$G232),"")))))</f>
        <v/>
      </c>
      <c r="P232" s="274" t="str">
        <f>IF(AND(IF($K232="",IF($E232+$F232&gt;$E232+$G232,$E232+$F232,$E232+$G232),"XXX")&lt;=IF($E232+$F232&gt;$E232+$G232,$E232+$F232,$E232+$G232),IF($K232="",IF($E232+$F232&gt;$E232+$G232,$E232+$F232,$E232+$G232),"XXX")&gt;=IF($E232+$F232&lt;$E232+$G232,$E232+$F232,$E232+$G232)),"",IF(OR($K232=Translation!$C$50,$K232=Translation!$D$50),"",IF(OR($K232=Translation!$C$51,$K232=Translation!$D$51),Translation!$K$5,IF($K232&gt;IF($E232+$F232&gt;$E232+$G232,$E232+$F232,$E232+$G232),$K232-IF($E232+$F232&gt;$E232+$G232,$E232+$F232,$E232+$G232),IF($K232&lt;IF($E232+$F232&lt;$E232+$G232,$E232+$F232,$E232+$G232),$K232-IF($E232+$F232&lt;$E232+$G232,$E232+$F232,$E232+$G232),"")))))</f>
        <v/>
      </c>
      <c r="Q232" s="274" t="str">
        <f>IF(AND(IF($L232="",IF($E232+$F232&gt;$E232+$G232,$E232+$F232,$E232+$G232),"XXX")&lt;=IF($E232+$F232&gt;$E232+$G232,$E232+$F232,$E232+$G232),IF($L232="",IF($E232+$F232&gt;$E232+$G232,$E232+$F232,$E232+$G232),"XXX")&gt;=IF($E232+$F232&lt;$E232+$G232,$E232+$F232,$E232+$G232)),"",IF(OR($L232=Translation!$C$50,$L232=Translation!$D$50),"",IF(OR($L232=Translation!$C$51,$L232=Translation!$D$51),Translation!$K$5,IF($L232&gt;IF($E232+$F232&gt;$E232+$G232,$E232+$F232,$E232+$G232),$L232-IF($E232+$F232&gt;$E232+$G232,$E232+$F232,$E232+$G232),IF($L232&lt;IF($E232+$F232&lt;$E232+$G232,$E232+$F232,$E232+$G232),$L232-IF($E232+$F232&lt;$E232+$G232,$E232+$F232,$E232+$G232),"")))))</f>
        <v/>
      </c>
      <c r="R232" s="274" t="str">
        <f>IF(AND(IF($M232="",IF($E232+$F232&gt;$E232+$G232,$E232+$F232,$E232+$G232),"XXX")&lt;=IF($E232+$F232&gt;$E232+$G232,$E232+$F232,$E232+$G232),IF($M232="",IF($E232+$F232&gt;$E232+$G232,$E232+$F232,$E232+$G232),"XXX")&gt;=IF($E232+$F232&lt;$E232+$G232,$E232+$F232,$E232+$G232)),"",IF(OR($M232=Translation!$C$50,$M232=Translation!$D$50),"",IF(OR($M232=Translation!$C$51,$M232=Translation!$D$51),Translation!$K$5,IF($M232&gt;IF($E232+$F232&gt;$E232+$G232,$E232+$F232,$E232+$G232),$M232-IF($E232+$F232&gt;$E232+$G232,$E232+$F232,$E232+$G232),IF($M232&lt;IF($E232+$F232&lt;$E232+$G232,$E232+$F232,$E232+$G232),$M232-IF($E232+$F232&lt;$E232+$G232,$E232+$F232,$E232+$G232),"")))))</f>
        <v/>
      </c>
      <c r="S232" s="275"/>
      <c r="T232" s="23" t="str">
        <f t="shared" si="10"/>
        <v/>
      </c>
      <c r="U232" s="24" t="str">
        <f t="shared" si="14"/>
        <v/>
      </c>
      <c r="V232" s="261"/>
      <c r="W232" s="276"/>
      <c r="X232" s="277"/>
      <c r="Y232" s="264" t="str">
        <f>IF(AND(IF($W232="",IF($E232+$F232&gt;$E232+$G232,$E232+$F232,$E232+$G232),"XXX")&lt;=IF($E232+$F232&gt;$E232+$G232,$E232+$F232,$E232+$G232),IF($W232="",IF($E232+$F232&gt;$E232+$G232,$E232+$F232,$E232+$G232),"XXX")&gt;=IF($E232+$F232&lt;$E232+$G232,$E232+$F232,$E232+$G232)),"",IF(OR($W232=Translation!$C$50,$W232=Translation!$D$50),"",IF(OR($W232=Translation!$C$51,$W232=Translation!$D$51),Translation!$K$5,IF($W232&gt;IF($E232+$F232&gt;$E232+$G232,$E232+$F232,$E232+$G232),$W232-IF($E232+$F232&gt;$E232+$G232,$E232+$F232,$E232+$G232),IF($W232&lt;IF($E232+$F232&lt;$E232+$G232,$E232+$F232,$E232+$G232),$W232-IF($E232+$F232&lt;$E232+$G232,$E232+$F232,$E232+$G232),"")))))</f>
        <v/>
      </c>
      <c r="Z232" s="265" t="str">
        <f>IF(AND(IF($X232="",IF($E232+$F232&gt;$E232+$G232,$E232+$F232,$E232+$G232),"XXX")&lt;=IF($E232+$F232&gt;$E232+$G232,$E232+$F232,$E232+$G232),IF($X232="",IF($E232+$F232&gt;$E232+$G232,$E232+$F232,$E232+$G232),"XXX")&gt;=IF($E232+$F232&lt;$E232+$G232,$E232+$F232,$E232+$G232)),"",IF(OR($X232=Translation!$C$50,$X232=Translation!$D$50),"",IF(OR($X232=Translation!$C$51,$X232=Translation!$D$51),Translation!$K$5,IF($X232&gt;IF($E232+$F232&gt;$E232+$G232,$E232+$F232,$E232+$G232),$X232-IF($E232+$F232&gt;$E232+$G232,$E232+$F232,$E232+$G232),IF($X232&lt;IF($E232+$F232&lt;$E232+$G232,$E232+$F232,$E232+$G232),$X232-IF($E232+$F232&lt;$E232+$G232,$E232+$F232,$E232+$G232),"")))))</f>
        <v/>
      </c>
      <c r="AA232" s="278" t="str">
        <f>IF(ISBLANK(Report!AI232),"",AI232)</f>
        <v/>
      </c>
      <c r="AB232" s="25" t="str">
        <f t="shared" si="12"/>
        <v/>
      </c>
      <c r="AC232" s="26" t="str">
        <f t="shared" si="13"/>
        <v/>
      </c>
      <c r="AE232" s="45"/>
      <c r="AF232" s="15">
        <v>231</v>
      </c>
      <c r="AG232" s="177" t="str">
        <f t="shared" si="11"/>
        <v/>
      </c>
      <c r="AH232" s="177"/>
      <c r="AI232" s="16"/>
      <c r="AJ232" s="189"/>
    </row>
    <row r="233" spans="1:36" ht="17.399999999999999" x14ac:dyDescent="0.3">
      <c r="A233" s="190"/>
      <c r="B233" s="196"/>
      <c r="C233" s="267"/>
      <c r="D233" s="268"/>
      <c r="E233" s="269"/>
      <c r="F233" s="269"/>
      <c r="G233" s="269"/>
      <c r="H233" s="270" t="str">
        <f>IF(AND(I233&lt;&gt;"",I233&lt;&gt;"None"),VLOOKUP(I233,Translation!$N$4:$O$111,2,FALSE),"")</f>
        <v/>
      </c>
      <c r="I233" s="270"/>
      <c r="J233" s="269"/>
      <c r="K233" s="269"/>
      <c r="L233" s="269"/>
      <c r="M233" s="271"/>
      <c r="N233" s="272"/>
      <c r="O233" s="273" t="str">
        <f>IF(AND(IF($J233="",IF($E233+$F233&gt;$E233+$G233,$E233+$F233,$E233+$G233),"XXX")&lt;=IF($E233+$F233&gt;$E233+$G233,$E233+$F233,$E233+$G233),IF($J233="",IF($E233+$F233&gt;$E233+$G233,$E233+$F233,$E233+$G233),"XXX")&gt;=IF($E233+$F233&lt;$E233+$G233,$E233+$F233,$E233+$G233)),"",IF(OR($J233=Translation!$C$50,$J233=Translation!$D$50),"",IF(OR($J233=Translation!$C$51,$J233=Translation!$D$51),Translation!$K$5,IF($J233&gt;IF($E233+$F233&gt;$E233+$G233,$E233+$F233,$E233+$G233),$J233-IF($E233+$F233&gt;$E233+$G233,$E233+$F233,$E233+$G233),IF($J233&lt;IF($E233+$F233&lt;$E233+$G233,$E233+$F233,$E233+$G233),$J233-IF($E233+$F233&lt;$E233+$G233,$E233+$F233,$E233+$G233),"")))))</f>
        <v/>
      </c>
      <c r="P233" s="274" t="str">
        <f>IF(AND(IF($K233="",IF($E233+$F233&gt;$E233+$G233,$E233+$F233,$E233+$G233),"XXX")&lt;=IF($E233+$F233&gt;$E233+$G233,$E233+$F233,$E233+$G233),IF($K233="",IF($E233+$F233&gt;$E233+$G233,$E233+$F233,$E233+$G233),"XXX")&gt;=IF($E233+$F233&lt;$E233+$G233,$E233+$F233,$E233+$G233)),"",IF(OR($K233=Translation!$C$50,$K233=Translation!$D$50),"",IF(OR($K233=Translation!$C$51,$K233=Translation!$D$51),Translation!$K$5,IF($K233&gt;IF($E233+$F233&gt;$E233+$G233,$E233+$F233,$E233+$G233),$K233-IF($E233+$F233&gt;$E233+$G233,$E233+$F233,$E233+$G233),IF($K233&lt;IF($E233+$F233&lt;$E233+$G233,$E233+$F233,$E233+$G233),$K233-IF($E233+$F233&lt;$E233+$G233,$E233+$F233,$E233+$G233),"")))))</f>
        <v/>
      </c>
      <c r="Q233" s="274" t="str">
        <f>IF(AND(IF($L233="",IF($E233+$F233&gt;$E233+$G233,$E233+$F233,$E233+$G233),"XXX")&lt;=IF($E233+$F233&gt;$E233+$G233,$E233+$F233,$E233+$G233),IF($L233="",IF($E233+$F233&gt;$E233+$G233,$E233+$F233,$E233+$G233),"XXX")&gt;=IF($E233+$F233&lt;$E233+$G233,$E233+$F233,$E233+$G233)),"",IF(OR($L233=Translation!$C$50,$L233=Translation!$D$50),"",IF(OR($L233=Translation!$C$51,$L233=Translation!$D$51),Translation!$K$5,IF($L233&gt;IF($E233+$F233&gt;$E233+$G233,$E233+$F233,$E233+$G233),$L233-IF($E233+$F233&gt;$E233+$G233,$E233+$F233,$E233+$G233),IF($L233&lt;IF($E233+$F233&lt;$E233+$G233,$E233+$F233,$E233+$G233),$L233-IF($E233+$F233&lt;$E233+$G233,$E233+$F233,$E233+$G233),"")))))</f>
        <v/>
      </c>
      <c r="R233" s="274" t="str">
        <f>IF(AND(IF($M233="",IF($E233+$F233&gt;$E233+$G233,$E233+$F233,$E233+$G233),"XXX")&lt;=IF($E233+$F233&gt;$E233+$G233,$E233+$F233,$E233+$G233),IF($M233="",IF($E233+$F233&gt;$E233+$G233,$E233+$F233,$E233+$G233),"XXX")&gt;=IF($E233+$F233&lt;$E233+$G233,$E233+$F233,$E233+$G233)),"",IF(OR($M233=Translation!$C$50,$M233=Translation!$D$50),"",IF(OR($M233=Translation!$C$51,$M233=Translation!$D$51),Translation!$K$5,IF($M233&gt;IF($E233+$F233&gt;$E233+$G233,$E233+$F233,$E233+$G233),$M233-IF($E233+$F233&gt;$E233+$G233,$E233+$F233,$E233+$G233),IF($M233&lt;IF($E233+$F233&lt;$E233+$G233,$E233+$F233,$E233+$G233),$M233-IF($E233+$F233&lt;$E233+$G233,$E233+$F233,$E233+$G233),"")))))</f>
        <v/>
      </c>
      <c r="S233" s="275"/>
      <c r="T233" s="23" t="str">
        <f t="shared" si="10"/>
        <v/>
      </c>
      <c r="U233" s="24" t="str">
        <f t="shared" si="14"/>
        <v/>
      </c>
      <c r="V233" s="261"/>
      <c r="W233" s="276"/>
      <c r="X233" s="277"/>
      <c r="Y233" s="264" t="str">
        <f>IF(AND(IF($W233="",IF($E233+$F233&gt;$E233+$G233,$E233+$F233,$E233+$G233),"XXX")&lt;=IF($E233+$F233&gt;$E233+$G233,$E233+$F233,$E233+$G233),IF($W233="",IF($E233+$F233&gt;$E233+$G233,$E233+$F233,$E233+$G233),"XXX")&gt;=IF($E233+$F233&lt;$E233+$G233,$E233+$F233,$E233+$G233)),"",IF(OR($W233=Translation!$C$50,$W233=Translation!$D$50),"",IF(OR($W233=Translation!$C$51,$W233=Translation!$D$51),Translation!$K$5,IF($W233&gt;IF($E233+$F233&gt;$E233+$G233,$E233+$F233,$E233+$G233),$W233-IF($E233+$F233&gt;$E233+$G233,$E233+$F233,$E233+$G233),IF($W233&lt;IF($E233+$F233&lt;$E233+$G233,$E233+$F233,$E233+$G233),$W233-IF($E233+$F233&lt;$E233+$G233,$E233+$F233,$E233+$G233),"")))))</f>
        <v/>
      </c>
      <c r="Z233" s="265" t="str">
        <f>IF(AND(IF($X233="",IF($E233+$F233&gt;$E233+$G233,$E233+$F233,$E233+$G233),"XXX")&lt;=IF($E233+$F233&gt;$E233+$G233,$E233+$F233,$E233+$G233),IF($X233="",IF($E233+$F233&gt;$E233+$G233,$E233+$F233,$E233+$G233),"XXX")&gt;=IF($E233+$F233&lt;$E233+$G233,$E233+$F233,$E233+$G233)),"",IF(OR($X233=Translation!$C$50,$X233=Translation!$D$50),"",IF(OR($X233=Translation!$C$51,$X233=Translation!$D$51),Translation!$K$5,IF($X233&gt;IF($E233+$F233&gt;$E233+$G233,$E233+$F233,$E233+$G233),$X233-IF($E233+$F233&gt;$E233+$G233,$E233+$F233,$E233+$G233),IF($X233&lt;IF($E233+$F233&lt;$E233+$G233,$E233+$F233,$E233+$G233),$X233-IF($E233+$F233&lt;$E233+$G233,$E233+$F233,$E233+$G233),"")))))</f>
        <v/>
      </c>
      <c r="AA233" s="278" t="str">
        <f>IF(ISBLANK(Report!AI233),"",AI233)</f>
        <v/>
      </c>
      <c r="AB233" s="25" t="str">
        <f t="shared" si="12"/>
        <v/>
      </c>
      <c r="AC233" s="26" t="str">
        <f t="shared" si="13"/>
        <v/>
      </c>
      <c r="AE233" s="45"/>
      <c r="AF233" s="177">
        <v>232</v>
      </c>
      <c r="AG233" s="177" t="str">
        <f t="shared" si="11"/>
        <v/>
      </c>
      <c r="AH233" s="177"/>
      <c r="AI233" s="16"/>
      <c r="AJ233" s="189"/>
    </row>
    <row r="234" spans="1:36" ht="17.399999999999999" x14ac:dyDescent="0.3">
      <c r="A234" s="190"/>
      <c r="B234" s="196"/>
      <c r="C234" s="267"/>
      <c r="D234" s="268"/>
      <c r="E234" s="269"/>
      <c r="F234" s="269"/>
      <c r="G234" s="269"/>
      <c r="H234" s="270" t="str">
        <f>IF(AND(I234&lt;&gt;"",I234&lt;&gt;"None"),VLOOKUP(I234,Translation!$N$4:$O$111,2,FALSE),"")</f>
        <v/>
      </c>
      <c r="I234" s="270"/>
      <c r="J234" s="269"/>
      <c r="K234" s="269"/>
      <c r="L234" s="269"/>
      <c r="M234" s="271"/>
      <c r="N234" s="272"/>
      <c r="O234" s="273" t="str">
        <f>IF(AND(IF($J234="",IF($E234+$F234&gt;$E234+$G234,$E234+$F234,$E234+$G234),"XXX")&lt;=IF($E234+$F234&gt;$E234+$G234,$E234+$F234,$E234+$G234),IF($J234="",IF($E234+$F234&gt;$E234+$G234,$E234+$F234,$E234+$G234),"XXX")&gt;=IF($E234+$F234&lt;$E234+$G234,$E234+$F234,$E234+$G234)),"",IF(OR($J234=Translation!$C$50,$J234=Translation!$D$50),"",IF(OR($J234=Translation!$C$51,$J234=Translation!$D$51),Translation!$K$5,IF($J234&gt;IF($E234+$F234&gt;$E234+$G234,$E234+$F234,$E234+$G234),$J234-IF($E234+$F234&gt;$E234+$G234,$E234+$F234,$E234+$G234),IF($J234&lt;IF($E234+$F234&lt;$E234+$G234,$E234+$F234,$E234+$G234),$J234-IF($E234+$F234&lt;$E234+$G234,$E234+$F234,$E234+$G234),"")))))</f>
        <v/>
      </c>
      <c r="P234" s="274" t="str">
        <f>IF(AND(IF($K234="",IF($E234+$F234&gt;$E234+$G234,$E234+$F234,$E234+$G234),"XXX")&lt;=IF($E234+$F234&gt;$E234+$G234,$E234+$F234,$E234+$G234),IF($K234="",IF($E234+$F234&gt;$E234+$G234,$E234+$F234,$E234+$G234),"XXX")&gt;=IF($E234+$F234&lt;$E234+$G234,$E234+$F234,$E234+$G234)),"",IF(OR($K234=Translation!$C$50,$K234=Translation!$D$50),"",IF(OR($K234=Translation!$C$51,$K234=Translation!$D$51),Translation!$K$5,IF($K234&gt;IF($E234+$F234&gt;$E234+$G234,$E234+$F234,$E234+$G234),$K234-IF($E234+$F234&gt;$E234+$G234,$E234+$F234,$E234+$G234),IF($K234&lt;IF($E234+$F234&lt;$E234+$G234,$E234+$F234,$E234+$G234),$K234-IF($E234+$F234&lt;$E234+$G234,$E234+$F234,$E234+$G234),"")))))</f>
        <v/>
      </c>
      <c r="Q234" s="274" t="str">
        <f>IF(AND(IF($L234="",IF($E234+$F234&gt;$E234+$G234,$E234+$F234,$E234+$G234),"XXX")&lt;=IF($E234+$F234&gt;$E234+$G234,$E234+$F234,$E234+$G234),IF($L234="",IF($E234+$F234&gt;$E234+$G234,$E234+$F234,$E234+$G234),"XXX")&gt;=IF($E234+$F234&lt;$E234+$G234,$E234+$F234,$E234+$G234)),"",IF(OR($L234=Translation!$C$50,$L234=Translation!$D$50),"",IF(OR($L234=Translation!$C$51,$L234=Translation!$D$51),Translation!$K$5,IF($L234&gt;IF($E234+$F234&gt;$E234+$G234,$E234+$F234,$E234+$G234),$L234-IF($E234+$F234&gt;$E234+$G234,$E234+$F234,$E234+$G234),IF($L234&lt;IF($E234+$F234&lt;$E234+$G234,$E234+$F234,$E234+$G234),$L234-IF($E234+$F234&lt;$E234+$G234,$E234+$F234,$E234+$G234),"")))))</f>
        <v/>
      </c>
      <c r="R234" s="274" t="str">
        <f>IF(AND(IF($M234="",IF($E234+$F234&gt;$E234+$G234,$E234+$F234,$E234+$G234),"XXX")&lt;=IF($E234+$F234&gt;$E234+$G234,$E234+$F234,$E234+$G234),IF($M234="",IF($E234+$F234&gt;$E234+$G234,$E234+$F234,$E234+$G234),"XXX")&gt;=IF($E234+$F234&lt;$E234+$G234,$E234+$F234,$E234+$G234)),"",IF(OR($M234=Translation!$C$50,$M234=Translation!$D$50),"",IF(OR($M234=Translation!$C$51,$M234=Translation!$D$51),Translation!$K$5,IF($M234&gt;IF($E234+$F234&gt;$E234+$G234,$E234+$F234,$E234+$G234),$M234-IF($E234+$F234&gt;$E234+$G234,$E234+$F234,$E234+$G234),IF($M234&lt;IF($E234+$F234&lt;$E234+$G234,$E234+$F234,$E234+$G234),$M234-IF($E234+$F234&lt;$E234+$G234,$E234+$F234,$E234+$G234),"")))))</f>
        <v/>
      </c>
      <c r="S234" s="275"/>
      <c r="T234" s="23" t="str">
        <f t="shared" si="10"/>
        <v/>
      </c>
      <c r="U234" s="24" t="str">
        <f t="shared" si="14"/>
        <v/>
      </c>
      <c r="V234" s="261"/>
      <c r="W234" s="276"/>
      <c r="X234" s="277"/>
      <c r="Y234" s="264" t="str">
        <f>IF(AND(IF($W234="",IF($E234+$F234&gt;$E234+$G234,$E234+$F234,$E234+$G234),"XXX")&lt;=IF($E234+$F234&gt;$E234+$G234,$E234+$F234,$E234+$G234),IF($W234="",IF($E234+$F234&gt;$E234+$G234,$E234+$F234,$E234+$G234),"XXX")&gt;=IF($E234+$F234&lt;$E234+$G234,$E234+$F234,$E234+$G234)),"",IF(OR($W234=Translation!$C$50,$W234=Translation!$D$50),"",IF(OR($W234=Translation!$C$51,$W234=Translation!$D$51),Translation!$K$5,IF($W234&gt;IF($E234+$F234&gt;$E234+$G234,$E234+$F234,$E234+$G234),$W234-IF($E234+$F234&gt;$E234+$G234,$E234+$F234,$E234+$G234),IF($W234&lt;IF($E234+$F234&lt;$E234+$G234,$E234+$F234,$E234+$G234),$W234-IF($E234+$F234&lt;$E234+$G234,$E234+$F234,$E234+$G234),"")))))</f>
        <v/>
      </c>
      <c r="Z234" s="265" t="str">
        <f>IF(AND(IF($X234="",IF($E234+$F234&gt;$E234+$G234,$E234+$F234,$E234+$G234),"XXX")&lt;=IF($E234+$F234&gt;$E234+$G234,$E234+$F234,$E234+$G234),IF($X234="",IF($E234+$F234&gt;$E234+$G234,$E234+$F234,$E234+$G234),"XXX")&gt;=IF($E234+$F234&lt;$E234+$G234,$E234+$F234,$E234+$G234)),"",IF(OR($X234=Translation!$C$50,$X234=Translation!$D$50),"",IF(OR($X234=Translation!$C$51,$X234=Translation!$D$51),Translation!$K$5,IF($X234&gt;IF($E234+$F234&gt;$E234+$G234,$E234+$F234,$E234+$G234),$X234-IF($E234+$F234&gt;$E234+$G234,$E234+$F234,$E234+$G234),IF($X234&lt;IF($E234+$F234&lt;$E234+$G234,$E234+$F234,$E234+$G234),$X234-IF($E234+$F234&lt;$E234+$G234,$E234+$F234,$E234+$G234),"")))))</f>
        <v/>
      </c>
      <c r="AA234" s="278" t="str">
        <f>IF(ISBLANK(Report!AI234),"",AI234)</f>
        <v/>
      </c>
      <c r="AB234" s="25" t="str">
        <f t="shared" si="12"/>
        <v/>
      </c>
      <c r="AC234" s="26" t="str">
        <f t="shared" si="13"/>
        <v/>
      </c>
      <c r="AE234" s="45"/>
      <c r="AF234" s="15">
        <v>233</v>
      </c>
      <c r="AG234" s="177" t="str">
        <f t="shared" si="11"/>
        <v/>
      </c>
      <c r="AH234" s="177"/>
      <c r="AI234" s="16"/>
      <c r="AJ234" s="189"/>
    </row>
    <row r="235" spans="1:36" ht="17.399999999999999" x14ac:dyDescent="0.3">
      <c r="A235" s="190"/>
      <c r="B235" s="196"/>
      <c r="C235" s="267"/>
      <c r="D235" s="268"/>
      <c r="E235" s="269"/>
      <c r="F235" s="269"/>
      <c r="G235" s="269"/>
      <c r="H235" s="270" t="str">
        <f>IF(AND(I235&lt;&gt;"",I235&lt;&gt;"None"),VLOOKUP(I235,Translation!$N$4:$O$111,2,FALSE),"")</f>
        <v/>
      </c>
      <c r="I235" s="270"/>
      <c r="J235" s="269"/>
      <c r="K235" s="269"/>
      <c r="L235" s="269"/>
      <c r="M235" s="271"/>
      <c r="N235" s="272"/>
      <c r="O235" s="273" t="str">
        <f>IF(AND(IF($J235="",IF($E235+$F235&gt;$E235+$G235,$E235+$F235,$E235+$G235),"XXX")&lt;=IF($E235+$F235&gt;$E235+$G235,$E235+$F235,$E235+$G235),IF($J235="",IF($E235+$F235&gt;$E235+$G235,$E235+$F235,$E235+$G235),"XXX")&gt;=IF($E235+$F235&lt;$E235+$G235,$E235+$F235,$E235+$G235)),"",IF(OR($J235=Translation!$C$50,$J235=Translation!$D$50),"",IF(OR($J235=Translation!$C$51,$J235=Translation!$D$51),Translation!$K$5,IF($J235&gt;IF($E235+$F235&gt;$E235+$G235,$E235+$F235,$E235+$G235),$J235-IF($E235+$F235&gt;$E235+$G235,$E235+$F235,$E235+$G235),IF($J235&lt;IF($E235+$F235&lt;$E235+$G235,$E235+$F235,$E235+$G235),$J235-IF($E235+$F235&lt;$E235+$G235,$E235+$F235,$E235+$G235),"")))))</f>
        <v/>
      </c>
      <c r="P235" s="274" t="str">
        <f>IF(AND(IF($K235="",IF($E235+$F235&gt;$E235+$G235,$E235+$F235,$E235+$G235),"XXX")&lt;=IF($E235+$F235&gt;$E235+$G235,$E235+$F235,$E235+$G235),IF($K235="",IF($E235+$F235&gt;$E235+$G235,$E235+$F235,$E235+$G235),"XXX")&gt;=IF($E235+$F235&lt;$E235+$G235,$E235+$F235,$E235+$G235)),"",IF(OR($K235=Translation!$C$50,$K235=Translation!$D$50),"",IF(OR($K235=Translation!$C$51,$K235=Translation!$D$51),Translation!$K$5,IF($K235&gt;IF($E235+$F235&gt;$E235+$G235,$E235+$F235,$E235+$G235),$K235-IF($E235+$F235&gt;$E235+$G235,$E235+$F235,$E235+$G235),IF($K235&lt;IF($E235+$F235&lt;$E235+$G235,$E235+$F235,$E235+$G235),$K235-IF($E235+$F235&lt;$E235+$G235,$E235+$F235,$E235+$G235),"")))))</f>
        <v/>
      </c>
      <c r="Q235" s="274" t="str">
        <f>IF(AND(IF($L235="",IF($E235+$F235&gt;$E235+$G235,$E235+$F235,$E235+$G235),"XXX")&lt;=IF($E235+$F235&gt;$E235+$G235,$E235+$F235,$E235+$G235),IF($L235="",IF($E235+$F235&gt;$E235+$G235,$E235+$F235,$E235+$G235),"XXX")&gt;=IF($E235+$F235&lt;$E235+$G235,$E235+$F235,$E235+$G235)),"",IF(OR($L235=Translation!$C$50,$L235=Translation!$D$50),"",IF(OR($L235=Translation!$C$51,$L235=Translation!$D$51),Translation!$K$5,IF($L235&gt;IF($E235+$F235&gt;$E235+$G235,$E235+$F235,$E235+$G235),$L235-IF($E235+$F235&gt;$E235+$G235,$E235+$F235,$E235+$G235),IF($L235&lt;IF($E235+$F235&lt;$E235+$G235,$E235+$F235,$E235+$G235),$L235-IF($E235+$F235&lt;$E235+$G235,$E235+$F235,$E235+$G235),"")))))</f>
        <v/>
      </c>
      <c r="R235" s="274" t="str">
        <f>IF(AND(IF($M235="",IF($E235+$F235&gt;$E235+$G235,$E235+$F235,$E235+$G235),"XXX")&lt;=IF($E235+$F235&gt;$E235+$G235,$E235+$F235,$E235+$G235),IF($M235="",IF($E235+$F235&gt;$E235+$G235,$E235+$F235,$E235+$G235),"XXX")&gt;=IF($E235+$F235&lt;$E235+$G235,$E235+$F235,$E235+$G235)),"",IF(OR($M235=Translation!$C$50,$M235=Translation!$D$50),"",IF(OR($M235=Translation!$C$51,$M235=Translation!$D$51),Translation!$K$5,IF($M235&gt;IF($E235+$F235&gt;$E235+$G235,$E235+$F235,$E235+$G235),$M235-IF($E235+$F235&gt;$E235+$G235,$E235+$F235,$E235+$G235),IF($M235&lt;IF($E235+$F235&lt;$E235+$G235,$E235+$F235,$E235+$G235),$M235-IF($E235+$F235&lt;$E235+$G235,$E235+$F235,$E235+$G235),"")))))</f>
        <v/>
      </c>
      <c r="S235" s="275"/>
      <c r="T235" s="23" t="str">
        <f t="shared" si="10"/>
        <v/>
      </c>
      <c r="U235" s="24" t="str">
        <f t="shared" si="14"/>
        <v/>
      </c>
      <c r="V235" s="261"/>
      <c r="W235" s="276"/>
      <c r="X235" s="277"/>
      <c r="Y235" s="264" t="str">
        <f>IF(AND(IF($W235="",IF($E235+$F235&gt;$E235+$G235,$E235+$F235,$E235+$G235),"XXX")&lt;=IF($E235+$F235&gt;$E235+$G235,$E235+$F235,$E235+$G235),IF($W235="",IF($E235+$F235&gt;$E235+$G235,$E235+$F235,$E235+$G235),"XXX")&gt;=IF($E235+$F235&lt;$E235+$G235,$E235+$F235,$E235+$G235)),"",IF(OR($W235=Translation!$C$50,$W235=Translation!$D$50),"",IF(OR($W235=Translation!$C$51,$W235=Translation!$D$51),Translation!$K$5,IF($W235&gt;IF($E235+$F235&gt;$E235+$G235,$E235+$F235,$E235+$G235),$W235-IF($E235+$F235&gt;$E235+$G235,$E235+$F235,$E235+$G235),IF($W235&lt;IF($E235+$F235&lt;$E235+$G235,$E235+$F235,$E235+$G235),$W235-IF($E235+$F235&lt;$E235+$G235,$E235+$F235,$E235+$G235),"")))))</f>
        <v/>
      </c>
      <c r="Z235" s="265" t="str">
        <f>IF(AND(IF($X235="",IF($E235+$F235&gt;$E235+$G235,$E235+$F235,$E235+$G235),"XXX")&lt;=IF($E235+$F235&gt;$E235+$G235,$E235+$F235,$E235+$G235),IF($X235="",IF($E235+$F235&gt;$E235+$G235,$E235+$F235,$E235+$G235),"XXX")&gt;=IF($E235+$F235&lt;$E235+$G235,$E235+$F235,$E235+$G235)),"",IF(OR($X235=Translation!$C$50,$X235=Translation!$D$50),"",IF(OR($X235=Translation!$C$51,$X235=Translation!$D$51),Translation!$K$5,IF($X235&gt;IF($E235+$F235&gt;$E235+$G235,$E235+$F235,$E235+$G235),$X235-IF($E235+$F235&gt;$E235+$G235,$E235+$F235,$E235+$G235),IF($X235&lt;IF($E235+$F235&lt;$E235+$G235,$E235+$F235,$E235+$G235),$X235-IF($E235+$F235&lt;$E235+$G235,$E235+$F235,$E235+$G235),"")))))</f>
        <v/>
      </c>
      <c r="AA235" s="278" t="str">
        <f>IF(ISBLANK(Report!AI235),"",AI235)</f>
        <v/>
      </c>
      <c r="AB235" s="25" t="str">
        <f t="shared" si="12"/>
        <v/>
      </c>
      <c r="AC235" s="26" t="str">
        <f t="shared" si="13"/>
        <v/>
      </c>
      <c r="AE235" s="45"/>
      <c r="AF235" s="177">
        <v>234</v>
      </c>
      <c r="AG235" s="177" t="str">
        <f t="shared" si="11"/>
        <v/>
      </c>
      <c r="AH235" s="177"/>
      <c r="AI235" s="16"/>
      <c r="AJ235" s="189"/>
    </row>
    <row r="236" spans="1:36" ht="17.399999999999999" x14ac:dyDescent="0.3">
      <c r="A236" s="190"/>
      <c r="B236" s="196"/>
      <c r="C236" s="267"/>
      <c r="D236" s="268"/>
      <c r="E236" s="269"/>
      <c r="F236" s="269"/>
      <c r="G236" s="269"/>
      <c r="H236" s="270" t="str">
        <f>IF(AND(I236&lt;&gt;"",I236&lt;&gt;"None"),VLOOKUP(I236,Translation!$N$4:$O$111,2,FALSE),"")</f>
        <v/>
      </c>
      <c r="I236" s="270"/>
      <c r="J236" s="269"/>
      <c r="K236" s="269"/>
      <c r="L236" s="269"/>
      <c r="M236" s="271"/>
      <c r="N236" s="272"/>
      <c r="O236" s="273" t="str">
        <f>IF(AND(IF($J236="",IF($E236+$F236&gt;$E236+$G236,$E236+$F236,$E236+$G236),"XXX")&lt;=IF($E236+$F236&gt;$E236+$G236,$E236+$F236,$E236+$G236),IF($J236="",IF($E236+$F236&gt;$E236+$G236,$E236+$F236,$E236+$G236),"XXX")&gt;=IF($E236+$F236&lt;$E236+$G236,$E236+$F236,$E236+$G236)),"",IF(OR($J236=Translation!$C$50,$J236=Translation!$D$50),"",IF(OR($J236=Translation!$C$51,$J236=Translation!$D$51),Translation!$K$5,IF($J236&gt;IF($E236+$F236&gt;$E236+$G236,$E236+$F236,$E236+$G236),$J236-IF($E236+$F236&gt;$E236+$G236,$E236+$F236,$E236+$G236),IF($J236&lt;IF($E236+$F236&lt;$E236+$G236,$E236+$F236,$E236+$G236),$J236-IF($E236+$F236&lt;$E236+$G236,$E236+$F236,$E236+$G236),"")))))</f>
        <v/>
      </c>
      <c r="P236" s="274" t="str">
        <f>IF(AND(IF($K236="",IF($E236+$F236&gt;$E236+$G236,$E236+$F236,$E236+$G236),"XXX")&lt;=IF($E236+$F236&gt;$E236+$G236,$E236+$F236,$E236+$G236),IF($K236="",IF($E236+$F236&gt;$E236+$G236,$E236+$F236,$E236+$G236),"XXX")&gt;=IF($E236+$F236&lt;$E236+$G236,$E236+$F236,$E236+$G236)),"",IF(OR($K236=Translation!$C$50,$K236=Translation!$D$50),"",IF(OR($K236=Translation!$C$51,$K236=Translation!$D$51),Translation!$K$5,IF($K236&gt;IF($E236+$F236&gt;$E236+$G236,$E236+$F236,$E236+$G236),$K236-IF($E236+$F236&gt;$E236+$G236,$E236+$F236,$E236+$G236),IF($K236&lt;IF($E236+$F236&lt;$E236+$G236,$E236+$F236,$E236+$G236),$K236-IF($E236+$F236&lt;$E236+$G236,$E236+$F236,$E236+$G236),"")))))</f>
        <v/>
      </c>
      <c r="Q236" s="274" t="str">
        <f>IF(AND(IF($L236="",IF($E236+$F236&gt;$E236+$G236,$E236+$F236,$E236+$G236),"XXX")&lt;=IF($E236+$F236&gt;$E236+$G236,$E236+$F236,$E236+$G236),IF($L236="",IF($E236+$F236&gt;$E236+$G236,$E236+$F236,$E236+$G236),"XXX")&gt;=IF($E236+$F236&lt;$E236+$G236,$E236+$F236,$E236+$G236)),"",IF(OR($L236=Translation!$C$50,$L236=Translation!$D$50),"",IF(OR($L236=Translation!$C$51,$L236=Translation!$D$51),Translation!$K$5,IF($L236&gt;IF($E236+$F236&gt;$E236+$G236,$E236+$F236,$E236+$G236),$L236-IF($E236+$F236&gt;$E236+$G236,$E236+$F236,$E236+$G236),IF($L236&lt;IF($E236+$F236&lt;$E236+$G236,$E236+$F236,$E236+$G236),$L236-IF($E236+$F236&lt;$E236+$G236,$E236+$F236,$E236+$G236),"")))))</f>
        <v/>
      </c>
      <c r="R236" s="274" t="str">
        <f>IF(AND(IF($M236="",IF($E236+$F236&gt;$E236+$G236,$E236+$F236,$E236+$G236),"XXX")&lt;=IF($E236+$F236&gt;$E236+$G236,$E236+$F236,$E236+$G236),IF($M236="",IF($E236+$F236&gt;$E236+$G236,$E236+$F236,$E236+$G236),"XXX")&gt;=IF($E236+$F236&lt;$E236+$G236,$E236+$F236,$E236+$G236)),"",IF(OR($M236=Translation!$C$50,$M236=Translation!$D$50),"",IF(OR($M236=Translation!$C$51,$M236=Translation!$D$51),Translation!$K$5,IF($M236&gt;IF($E236+$F236&gt;$E236+$G236,$E236+$F236,$E236+$G236),$M236-IF($E236+$F236&gt;$E236+$G236,$E236+$F236,$E236+$G236),IF($M236&lt;IF($E236+$F236&lt;$E236+$G236,$E236+$F236,$E236+$G236),$M236-IF($E236+$F236&lt;$E236+$G236,$E236+$F236,$E236+$G236),"")))))</f>
        <v/>
      </c>
      <c r="S236" s="275"/>
      <c r="T236" s="23" t="str">
        <f t="shared" si="10"/>
        <v/>
      </c>
      <c r="U236" s="24" t="str">
        <f t="shared" si="14"/>
        <v/>
      </c>
      <c r="V236" s="261"/>
      <c r="W236" s="276"/>
      <c r="X236" s="277"/>
      <c r="Y236" s="264" t="str">
        <f>IF(AND(IF($W236="",IF($E236+$F236&gt;$E236+$G236,$E236+$F236,$E236+$G236),"XXX")&lt;=IF($E236+$F236&gt;$E236+$G236,$E236+$F236,$E236+$G236),IF($W236="",IF($E236+$F236&gt;$E236+$G236,$E236+$F236,$E236+$G236),"XXX")&gt;=IF($E236+$F236&lt;$E236+$G236,$E236+$F236,$E236+$G236)),"",IF(OR($W236=Translation!$C$50,$W236=Translation!$D$50),"",IF(OR($W236=Translation!$C$51,$W236=Translation!$D$51),Translation!$K$5,IF($W236&gt;IF($E236+$F236&gt;$E236+$G236,$E236+$F236,$E236+$G236),$W236-IF($E236+$F236&gt;$E236+$G236,$E236+$F236,$E236+$G236),IF($W236&lt;IF($E236+$F236&lt;$E236+$G236,$E236+$F236,$E236+$G236),$W236-IF($E236+$F236&lt;$E236+$G236,$E236+$F236,$E236+$G236),"")))))</f>
        <v/>
      </c>
      <c r="Z236" s="265" t="str">
        <f>IF(AND(IF($X236="",IF($E236+$F236&gt;$E236+$G236,$E236+$F236,$E236+$G236),"XXX")&lt;=IF($E236+$F236&gt;$E236+$G236,$E236+$F236,$E236+$G236),IF($X236="",IF($E236+$F236&gt;$E236+$G236,$E236+$F236,$E236+$G236),"XXX")&gt;=IF($E236+$F236&lt;$E236+$G236,$E236+$F236,$E236+$G236)),"",IF(OR($X236=Translation!$C$50,$X236=Translation!$D$50),"",IF(OR($X236=Translation!$C$51,$X236=Translation!$D$51),Translation!$K$5,IF($X236&gt;IF($E236+$F236&gt;$E236+$G236,$E236+$F236,$E236+$G236),$X236-IF($E236+$F236&gt;$E236+$G236,$E236+$F236,$E236+$G236),IF($X236&lt;IF($E236+$F236&lt;$E236+$G236,$E236+$F236,$E236+$G236),$X236-IF($E236+$F236&lt;$E236+$G236,$E236+$F236,$E236+$G236),"")))))</f>
        <v/>
      </c>
      <c r="AA236" s="278" t="str">
        <f>IF(ISBLANK(Report!AI236),"",AI236)</f>
        <v/>
      </c>
      <c r="AB236" s="25" t="str">
        <f t="shared" si="12"/>
        <v/>
      </c>
      <c r="AC236" s="26" t="str">
        <f t="shared" si="13"/>
        <v/>
      </c>
      <c r="AE236" s="45"/>
      <c r="AF236" s="15">
        <v>235</v>
      </c>
      <c r="AG236" s="177" t="str">
        <f t="shared" si="11"/>
        <v/>
      </c>
      <c r="AH236" s="177"/>
      <c r="AI236" s="16"/>
      <c r="AJ236" s="189"/>
    </row>
    <row r="237" spans="1:36" ht="17.399999999999999" x14ac:dyDescent="0.3">
      <c r="A237" s="190"/>
      <c r="B237" s="196"/>
      <c r="C237" s="267"/>
      <c r="D237" s="268"/>
      <c r="E237" s="269"/>
      <c r="F237" s="269"/>
      <c r="G237" s="269"/>
      <c r="H237" s="270" t="str">
        <f>IF(AND(I237&lt;&gt;"",I237&lt;&gt;"None"),VLOOKUP(I237,Translation!$N$4:$O$111,2,FALSE),"")</f>
        <v/>
      </c>
      <c r="I237" s="270"/>
      <c r="J237" s="269"/>
      <c r="K237" s="269"/>
      <c r="L237" s="269"/>
      <c r="M237" s="271"/>
      <c r="N237" s="272"/>
      <c r="O237" s="273" t="str">
        <f>IF(AND(IF($J237="",IF($E237+$F237&gt;$E237+$G237,$E237+$F237,$E237+$G237),"XXX")&lt;=IF($E237+$F237&gt;$E237+$G237,$E237+$F237,$E237+$G237),IF($J237="",IF($E237+$F237&gt;$E237+$G237,$E237+$F237,$E237+$G237),"XXX")&gt;=IF($E237+$F237&lt;$E237+$G237,$E237+$F237,$E237+$G237)),"",IF(OR($J237=Translation!$C$50,$J237=Translation!$D$50),"",IF(OR($J237=Translation!$C$51,$J237=Translation!$D$51),Translation!$K$5,IF($J237&gt;IF($E237+$F237&gt;$E237+$G237,$E237+$F237,$E237+$G237),$J237-IF($E237+$F237&gt;$E237+$G237,$E237+$F237,$E237+$G237),IF($J237&lt;IF($E237+$F237&lt;$E237+$G237,$E237+$F237,$E237+$G237),$J237-IF($E237+$F237&lt;$E237+$G237,$E237+$F237,$E237+$G237),"")))))</f>
        <v/>
      </c>
      <c r="P237" s="274" t="str">
        <f>IF(AND(IF($K237="",IF($E237+$F237&gt;$E237+$G237,$E237+$F237,$E237+$G237),"XXX")&lt;=IF($E237+$F237&gt;$E237+$G237,$E237+$F237,$E237+$G237),IF($K237="",IF($E237+$F237&gt;$E237+$G237,$E237+$F237,$E237+$G237),"XXX")&gt;=IF($E237+$F237&lt;$E237+$G237,$E237+$F237,$E237+$G237)),"",IF(OR($K237=Translation!$C$50,$K237=Translation!$D$50),"",IF(OR($K237=Translation!$C$51,$K237=Translation!$D$51),Translation!$K$5,IF($K237&gt;IF($E237+$F237&gt;$E237+$G237,$E237+$F237,$E237+$G237),$K237-IF($E237+$F237&gt;$E237+$G237,$E237+$F237,$E237+$G237),IF($K237&lt;IF($E237+$F237&lt;$E237+$G237,$E237+$F237,$E237+$G237),$K237-IF($E237+$F237&lt;$E237+$G237,$E237+$F237,$E237+$G237),"")))))</f>
        <v/>
      </c>
      <c r="Q237" s="274" t="str">
        <f>IF(AND(IF($L237="",IF($E237+$F237&gt;$E237+$G237,$E237+$F237,$E237+$G237),"XXX")&lt;=IF($E237+$F237&gt;$E237+$G237,$E237+$F237,$E237+$G237),IF($L237="",IF($E237+$F237&gt;$E237+$G237,$E237+$F237,$E237+$G237),"XXX")&gt;=IF($E237+$F237&lt;$E237+$G237,$E237+$F237,$E237+$G237)),"",IF(OR($L237=Translation!$C$50,$L237=Translation!$D$50),"",IF(OR($L237=Translation!$C$51,$L237=Translation!$D$51),Translation!$K$5,IF($L237&gt;IF($E237+$F237&gt;$E237+$G237,$E237+$F237,$E237+$G237),$L237-IF($E237+$F237&gt;$E237+$G237,$E237+$F237,$E237+$G237),IF($L237&lt;IF($E237+$F237&lt;$E237+$G237,$E237+$F237,$E237+$G237),$L237-IF($E237+$F237&lt;$E237+$G237,$E237+$F237,$E237+$G237),"")))))</f>
        <v/>
      </c>
      <c r="R237" s="274" t="str">
        <f>IF(AND(IF($M237="",IF($E237+$F237&gt;$E237+$G237,$E237+$F237,$E237+$G237),"XXX")&lt;=IF($E237+$F237&gt;$E237+$G237,$E237+$F237,$E237+$G237),IF($M237="",IF($E237+$F237&gt;$E237+$G237,$E237+$F237,$E237+$G237),"XXX")&gt;=IF($E237+$F237&lt;$E237+$G237,$E237+$F237,$E237+$G237)),"",IF(OR($M237=Translation!$C$50,$M237=Translation!$D$50),"",IF(OR($M237=Translation!$C$51,$M237=Translation!$D$51),Translation!$K$5,IF($M237&gt;IF($E237+$F237&gt;$E237+$G237,$E237+$F237,$E237+$G237),$M237-IF($E237+$F237&gt;$E237+$G237,$E237+$F237,$E237+$G237),IF($M237&lt;IF($E237+$F237&lt;$E237+$G237,$E237+$F237,$E237+$G237),$M237-IF($E237+$F237&lt;$E237+$G237,$E237+$F237,$E237+$G237),"")))))</f>
        <v/>
      </c>
      <c r="S237" s="275"/>
      <c r="T237" s="23" t="str">
        <f t="shared" si="10"/>
        <v/>
      </c>
      <c r="U237" s="24" t="str">
        <f t="shared" si="14"/>
        <v/>
      </c>
      <c r="V237" s="261"/>
      <c r="W237" s="276"/>
      <c r="X237" s="277"/>
      <c r="Y237" s="264" t="str">
        <f>IF(AND(IF($W237="",IF($E237+$F237&gt;$E237+$G237,$E237+$F237,$E237+$G237),"XXX")&lt;=IF($E237+$F237&gt;$E237+$G237,$E237+$F237,$E237+$G237),IF($W237="",IF($E237+$F237&gt;$E237+$G237,$E237+$F237,$E237+$G237),"XXX")&gt;=IF($E237+$F237&lt;$E237+$G237,$E237+$F237,$E237+$G237)),"",IF(OR($W237=Translation!$C$50,$W237=Translation!$D$50),"",IF(OR($W237=Translation!$C$51,$W237=Translation!$D$51),Translation!$K$5,IF($W237&gt;IF($E237+$F237&gt;$E237+$G237,$E237+$F237,$E237+$G237),$W237-IF($E237+$F237&gt;$E237+$G237,$E237+$F237,$E237+$G237),IF($W237&lt;IF($E237+$F237&lt;$E237+$G237,$E237+$F237,$E237+$G237),$W237-IF($E237+$F237&lt;$E237+$G237,$E237+$F237,$E237+$G237),"")))))</f>
        <v/>
      </c>
      <c r="Z237" s="265" t="str">
        <f>IF(AND(IF($X237="",IF($E237+$F237&gt;$E237+$G237,$E237+$F237,$E237+$G237),"XXX")&lt;=IF($E237+$F237&gt;$E237+$G237,$E237+$F237,$E237+$G237),IF($X237="",IF($E237+$F237&gt;$E237+$G237,$E237+$F237,$E237+$G237),"XXX")&gt;=IF($E237+$F237&lt;$E237+$G237,$E237+$F237,$E237+$G237)),"",IF(OR($X237=Translation!$C$50,$X237=Translation!$D$50),"",IF(OR($X237=Translation!$C$51,$X237=Translation!$D$51),Translation!$K$5,IF($X237&gt;IF($E237+$F237&gt;$E237+$G237,$E237+$F237,$E237+$G237),$X237-IF($E237+$F237&gt;$E237+$G237,$E237+$F237,$E237+$G237),IF($X237&lt;IF($E237+$F237&lt;$E237+$G237,$E237+$F237,$E237+$G237),$X237-IF($E237+$F237&lt;$E237+$G237,$E237+$F237,$E237+$G237),"")))))</f>
        <v/>
      </c>
      <c r="AA237" s="278" t="str">
        <f>IF(ISBLANK(Report!AI237),"",AI237)</f>
        <v/>
      </c>
      <c r="AB237" s="25" t="str">
        <f t="shared" si="12"/>
        <v/>
      </c>
      <c r="AC237" s="26" t="str">
        <f t="shared" si="13"/>
        <v/>
      </c>
      <c r="AE237" s="45"/>
      <c r="AF237" s="177">
        <v>236</v>
      </c>
      <c r="AG237" s="177" t="str">
        <f t="shared" si="11"/>
        <v/>
      </c>
      <c r="AH237" s="177"/>
      <c r="AI237" s="16"/>
      <c r="AJ237" s="189"/>
    </row>
    <row r="238" spans="1:36" ht="17.399999999999999" x14ac:dyDescent="0.3">
      <c r="A238" s="190"/>
      <c r="B238" s="196"/>
      <c r="C238" s="267"/>
      <c r="D238" s="268"/>
      <c r="E238" s="269"/>
      <c r="F238" s="269"/>
      <c r="G238" s="269"/>
      <c r="H238" s="270" t="str">
        <f>IF(AND(I238&lt;&gt;"",I238&lt;&gt;"None"),VLOOKUP(I238,Translation!$N$4:$O$111,2,FALSE),"")</f>
        <v/>
      </c>
      <c r="I238" s="270"/>
      <c r="J238" s="269"/>
      <c r="K238" s="269"/>
      <c r="L238" s="269"/>
      <c r="M238" s="271"/>
      <c r="N238" s="272"/>
      <c r="O238" s="273" t="str">
        <f>IF(AND(IF($J238="",IF($E238+$F238&gt;$E238+$G238,$E238+$F238,$E238+$G238),"XXX")&lt;=IF($E238+$F238&gt;$E238+$G238,$E238+$F238,$E238+$G238),IF($J238="",IF($E238+$F238&gt;$E238+$G238,$E238+$F238,$E238+$G238),"XXX")&gt;=IF($E238+$F238&lt;$E238+$G238,$E238+$F238,$E238+$G238)),"",IF(OR($J238=Translation!$C$50,$J238=Translation!$D$50),"",IF(OR($J238=Translation!$C$51,$J238=Translation!$D$51),Translation!$K$5,IF($J238&gt;IF($E238+$F238&gt;$E238+$G238,$E238+$F238,$E238+$G238),$J238-IF($E238+$F238&gt;$E238+$G238,$E238+$F238,$E238+$G238),IF($J238&lt;IF($E238+$F238&lt;$E238+$G238,$E238+$F238,$E238+$G238),$J238-IF($E238+$F238&lt;$E238+$G238,$E238+$F238,$E238+$G238),"")))))</f>
        <v/>
      </c>
      <c r="P238" s="274" t="str">
        <f>IF(AND(IF($K238="",IF($E238+$F238&gt;$E238+$G238,$E238+$F238,$E238+$G238),"XXX")&lt;=IF($E238+$F238&gt;$E238+$G238,$E238+$F238,$E238+$G238),IF($K238="",IF($E238+$F238&gt;$E238+$G238,$E238+$F238,$E238+$G238),"XXX")&gt;=IF($E238+$F238&lt;$E238+$G238,$E238+$F238,$E238+$G238)),"",IF(OR($K238=Translation!$C$50,$K238=Translation!$D$50),"",IF(OR($K238=Translation!$C$51,$K238=Translation!$D$51),Translation!$K$5,IF($K238&gt;IF($E238+$F238&gt;$E238+$G238,$E238+$F238,$E238+$G238),$K238-IF($E238+$F238&gt;$E238+$G238,$E238+$F238,$E238+$G238),IF($K238&lt;IF($E238+$F238&lt;$E238+$G238,$E238+$F238,$E238+$G238),$K238-IF($E238+$F238&lt;$E238+$G238,$E238+$F238,$E238+$G238),"")))))</f>
        <v/>
      </c>
      <c r="Q238" s="274" t="str">
        <f>IF(AND(IF($L238="",IF($E238+$F238&gt;$E238+$G238,$E238+$F238,$E238+$G238),"XXX")&lt;=IF($E238+$F238&gt;$E238+$G238,$E238+$F238,$E238+$G238),IF($L238="",IF($E238+$F238&gt;$E238+$G238,$E238+$F238,$E238+$G238),"XXX")&gt;=IF($E238+$F238&lt;$E238+$G238,$E238+$F238,$E238+$G238)),"",IF(OR($L238=Translation!$C$50,$L238=Translation!$D$50),"",IF(OR($L238=Translation!$C$51,$L238=Translation!$D$51),Translation!$K$5,IF($L238&gt;IF($E238+$F238&gt;$E238+$G238,$E238+$F238,$E238+$G238),$L238-IF($E238+$F238&gt;$E238+$G238,$E238+$F238,$E238+$G238),IF($L238&lt;IF($E238+$F238&lt;$E238+$G238,$E238+$F238,$E238+$G238),$L238-IF($E238+$F238&lt;$E238+$G238,$E238+$F238,$E238+$G238),"")))))</f>
        <v/>
      </c>
      <c r="R238" s="274" t="str">
        <f>IF(AND(IF($M238="",IF($E238+$F238&gt;$E238+$G238,$E238+$F238,$E238+$G238),"XXX")&lt;=IF($E238+$F238&gt;$E238+$G238,$E238+$F238,$E238+$G238),IF($M238="",IF($E238+$F238&gt;$E238+$G238,$E238+$F238,$E238+$G238),"XXX")&gt;=IF($E238+$F238&lt;$E238+$G238,$E238+$F238,$E238+$G238)),"",IF(OR($M238=Translation!$C$50,$M238=Translation!$D$50),"",IF(OR($M238=Translation!$C$51,$M238=Translation!$D$51),Translation!$K$5,IF($M238&gt;IF($E238+$F238&gt;$E238+$G238,$E238+$F238,$E238+$G238),$M238-IF($E238+$F238&gt;$E238+$G238,$E238+$F238,$E238+$G238),IF($M238&lt;IF($E238+$F238&lt;$E238+$G238,$E238+$F238,$E238+$G238),$M238-IF($E238+$F238&lt;$E238+$G238,$E238+$F238,$E238+$G238),"")))))</f>
        <v/>
      </c>
      <c r="S238" s="275"/>
      <c r="T238" s="23" t="str">
        <f t="shared" si="10"/>
        <v/>
      </c>
      <c r="U238" s="24" t="str">
        <f t="shared" si="14"/>
        <v/>
      </c>
      <c r="V238" s="261"/>
      <c r="W238" s="276"/>
      <c r="X238" s="277"/>
      <c r="Y238" s="264" t="str">
        <f>IF(AND(IF($W238="",IF($E238+$F238&gt;$E238+$G238,$E238+$F238,$E238+$G238),"XXX")&lt;=IF($E238+$F238&gt;$E238+$G238,$E238+$F238,$E238+$G238),IF($W238="",IF($E238+$F238&gt;$E238+$G238,$E238+$F238,$E238+$G238),"XXX")&gt;=IF($E238+$F238&lt;$E238+$G238,$E238+$F238,$E238+$G238)),"",IF(OR($W238=Translation!$C$50,$W238=Translation!$D$50),"",IF(OR($W238=Translation!$C$51,$W238=Translation!$D$51),Translation!$K$5,IF($W238&gt;IF($E238+$F238&gt;$E238+$G238,$E238+$F238,$E238+$G238),$W238-IF($E238+$F238&gt;$E238+$G238,$E238+$F238,$E238+$G238),IF($W238&lt;IF($E238+$F238&lt;$E238+$G238,$E238+$F238,$E238+$G238),$W238-IF($E238+$F238&lt;$E238+$G238,$E238+$F238,$E238+$G238),"")))))</f>
        <v/>
      </c>
      <c r="Z238" s="265" t="str">
        <f>IF(AND(IF($X238="",IF($E238+$F238&gt;$E238+$G238,$E238+$F238,$E238+$G238),"XXX")&lt;=IF($E238+$F238&gt;$E238+$G238,$E238+$F238,$E238+$G238),IF($X238="",IF($E238+$F238&gt;$E238+$G238,$E238+$F238,$E238+$G238),"XXX")&gt;=IF($E238+$F238&lt;$E238+$G238,$E238+$F238,$E238+$G238)),"",IF(OR($X238=Translation!$C$50,$X238=Translation!$D$50),"",IF(OR($X238=Translation!$C$51,$X238=Translation!$D$51),Translation!$K$5,IF($X238&gt;IF($E238+$F238&gt;$E238+$G238,$E238+$F238,$E238+$G238),$X238-IF($E238+$F238&gt;$E238+$G238,$E238+$F238,$E238+$G238),IF($X238&lt;IF($E238+$F238&lt;$E238+$G238,$E238+$F238,$E238+$G238),$X238-IF($E238+$F238&lt;$E238+$G238,$E238+$F238,$E238+$G238),"")))))</f>
        <v/>
      </c>
      <c r="AA238" s="278" t="str">
        <f>IF(ISBLANK(Report!AI238),"",AI238)</f>
        <v/>
      </c>
      <c r="AB238" s="25" t="str">
        <f t="shared" si="12"/>
        <v/>
      </c>
      <c r="AC238" s="26" t="str">
        <f t="shared" si="13"/>
        <v/>
      </c>
      <c r="AE238" s="45"/>
      <c r="AF238" s="15">
        <v>237</v>
      </c>
      <c r="AG238" s="177" t="str">
        <f t="shared" si="11"/>
        <v/>
      </c>
      <c r="AH238" s="177"/>
      <c r="AI238" s="16"/>
      <c r="AJ238" s="189"/>
    </row>
    <row r="239" spans="1:36" ht="17.399999999999999" x14ac:dyDescent="0.3">
      <c r="A239" s="190"/>
      <c r="B239" s="196"/>
      <c r="C239" s="267"/>
      <c r="D239" s="268"/>
      <c r="E239" s="269"/>
      <c r="F239" s="269"/>
      <c r="G239" s="269"/>
      <c r="H239" s="270" t="str">
        <f>IF(AND(I239&lt;&gt;"",I239&lt;&gt;"None"),VLOOKUP(I239,Translation!$N$4:$O$111,2,FALSE),"")</f>
        <v/>
      </c>
      <c r="I239" s="270"/>
      <c r="J239" s="269"/>
      <c r="K239" s="269"/>
      <c r="L239" s="269"/>
      <c r="M239" s="271"/>
      <c r="N239" s="272"/>
      <c r="O239" s="273" t="str">
        <f>IF(AND(IF($J239="",IF($E239+$F239&gt;$E239+$G239,$E239+$F239,$E239+$G239),"XXX")&lt;=IF($E239+$F239&gt;$E239+$G239,$E239+$F239,$E239+$G239),IF($J239="",IF($E239+$F239&gt;$E239+$G239,$E239+$F239,$E239+$G239),"XXX")&gt;=IF($E239+$F239&lt;$E239+$G239,$E239+$F239,$E239+$G239)),"",IF(OR($J239=Translation!$C$50,$J239=Translation!$D$50),"",IF(OR($J239=Translation!$C$51,$J239=Translation!$D$51),Translation!$K$5,IF($J239&gt;IF($E239+$F239&gt;$E239+$G239,$E239+$F239,$E239+$G239),$J239-IF($E239+$F239&gt;$E239+$G239,$E239+$F239,$E239+$G239),IF($J239&lt;IF($E239+$F239&lt;$E239+$G239,$E239+$F239,$E239+$G239),$J239-IF($E239+$F239&lt;$E239+$G239,$E239+$F239,$E239+$G239),"")))))</f>
        <v/>
      </c>
      <c r="P239" s="274" t="str">
        <f>IF(AND(IF($K239="",IF($E239+$F239&gt;$E239+$G239,$E239+$F239,$E239+$G239),"XXX")&lt;=IF($E239+$F239&gt;$E239+$G239,$E239+$F239,$E239+$G239),IF($K239="",IF($E239+$F239&gt;$E239+$G239,$E239+$F239,$E239+$G239),"XXX")&gt;=IF($E239+$F239&lt;$E239+$G239,$E239+$F239,$E239+$G239)),"",IF(OR($K239=Translation!$C$50,$K239=Translation!$D$50),"",IF(OR($K239=Translation!$C$51,$K239=Translation!$D$51),Translation!$K$5,IF($K239&gt;IF($E239+$F239&gt;$E239+$G239,$E239+$F239,$E239+$G239),$K239-IF($E239+$F239&gt;$E239+$G239,$E239+$F239,$E239+$G239),IF($K239&lt;IF($E239+$F239&lt;$E239+$G239,$E239+$F239,$E239+$G239),$K239-IF($E239+$F239&lt;$E239+$G239,$E239+$F239,$E239+$G239),"")))))</f>
        <v/>
      </c>
      <c r="Q239" s="274" t="str">
        <f>IF(AND(IF($L239="",IF($E239+$F239&gt;$E239+$G239,$E239+$F239,$E239+$G239),"XXX")&lt;=IF($E239+$F239&gt;$E239+$G239,$E239+$F239,$E239+$G239),IF($L239="",IF($E239+$F239&gt;$E239+$G239,$E239+$F239,$E239+$G239),"XXX")&gt;=IF($E239+$F239&lt;$E239+$G239,$E239+$F239,$E239+$G239)),"",IF(OR($L239=Translation!$C$50,$L239=Translation!$D$50),"",IF(OR($L239=Translation!$C$51,$L239=Translation!$D$51),Translation!$K$5,IF($L239&gt;IF($E239+$F239&gt;$E239+$G239,$E239+$F239,$E239+$G239),$L239-IF($E239+$F239&gt;$E239+$G239,$E239+$F239,$E239+$G239),IF($L239&lt;IF($E239+$F239&lt;$E239+$G239,$E239+$F239,$E239+$G239),$L239-IF($E239+$F239&lt;$E239+$G239,$E239+$F239,$E239+$G239),"")))))</f>
        <v/>
      </c>
      <c r="R239" s="274" t="str">
        <f>IF(AND(IF($M239="",IF($E239+$F239&gt;$E239+$G239,$E239+$F239,$E239+$G239),"XXX")&lt;=IF($E239+$F239&gt;$E239+$G239,$E239+$F239,$E239+$G239),IF($M239="",IF($E239+$F239&gt;$E239+$G239,$E239+$F239,$E239+$G239),"XXX")&gt;=IF($E239+$F239&lt;$E239+$G239,$E239+$F239,$E239+$G239)),"",IF(OR($M239=Translation!$C$50,$M239=Translation!$D$50),"",IF(OR($M239=Translation!$C$51,$M239=Translation!$D$51),Translation!$K$5,IF($M239&gt;IF($E239+$F239&gt;$E239+$G239,$E239+$F239,$E239+$G239),$M239-IF($E239+$F239&gt;$E239+$G239,$E239+$F239,$E239+$G239),IF($M239&lt;IF($E239+$F239&lt;$E239+$G239,$E239+$F239,$E239+$G239),$M239-IF($E239+$F239&lt;$E239+$G239,$E239+$F239,$E239+$G239),"")))))</f>
        <v/>
      </c>
      <c r="S239" s="275"/>
      <c r="T239" s="23" t="str">
        <f t="shared" si="10"/>
        <v/>
      </c>
      <c r="U239" s="24" t="str">
        <f t="shared" si="14"/>
        <v/>
      </c>
      <c r="V239" s="261"/>
      <c r="W239" s="276"/>
      <c r="X239" s="277"/>
      <c r="Y239" s="264" t="str">
        <f>IF(AND(IF($W239="",IF($E239+$F239&gt;$E239+$G239,$E239+$F239,$E239+$G239),"XXX")&lt;=IF($E239+$F239&gt;$E239+$G239,$E239+$F239,$E239+$G239),IF($W239="",IF($E239+$F239&gt;$E239+$G239,$E239+$F239,$E239+$G239),"XXX")&gt;=IF($E239+$F239&lt;$E239+$G239,$E239+$F239,$E239+$G239)),"",IF(OR($W239=Translation!$C$50,$W239=Translation!$D$50),"",IF(OR($W239=Translation!$C$51,$W239=Translation!$D$51),Translation!$K$5,IF($W239&gt;IF($E239+$F239&gt;$E239+$G239,$E239+$F239,$E239+$G239),$W239-IF($E239+$F239&gt;$E239+$G239,$E239+$F239,$E239+$G239),IF($W239&lt;IF($E239+$F239&lt;$E239+$G239,$E239+$F239,$E239+$G239),$W239-IF($E239+$F239&lt;$E239+$G239,$E239+$F239,$E239+$G239),"")))))</f>
        <v/>
      </c>
      <c r="Z239" s="265" t="str">
        <f>IF(AND(IF($X239="",IF($E239+$F239&gt;$E239+$G239,$E239+$F239,$E239+$G239),"XXX")&lt;=IF($E239+$F239&gt;$E239+$G239,$E239+$F239,$E239+$G239),IF($X239="",IF($E239+$F239&gt;$E239+$G239,$E239+$F239,$E239+$G239),"XXX")&gt;=IF($E239+$F239&lt;$E239+$G239,$E239+$F239,$E239+$G239)),"",IF(OR($X239=Translation!$C$50,$X239=Translation!$D$50),"",IF(OR($X239=Translation!$C$51,$X239=Translation!$D$51),Translation!$K$5,IF($X239&gt;IF($E239+$F239&gt;$E239+$G239,$E239+$F239,$E239+$G239),$X239-IF($E239+$F239&gt;$E239+$G239,$E239+$F239,$E239+$G239),IF($X239&lt;IF($E239+$F239&lt;$E239+$G239,$E239+$F239,$E239+$G239),$X239-IF($E239+$F239&lt;$E239+$G239,$E239+$F239,$E239+$G239),"")))))</f>
        <v/>
      </c>
      <c r="AA239" s="278" t="str">
        <f>IF(ISBLANK(Report!AI239),"",AI239)</f>
        <v/>
      </c>
      <c r="AB239" s="25" t="str">
        <f t="shared" si="12"/>
        <v/>
      </c>
      <c r="AC239" s="26" t="str">
        <f t="shared" si="13"/>
        <v/>
      </c>
      <c r="AE239" s="45"/>
      <c r="AF239" s="177">
        <v>238</v>
      </c>
      <c r="AG239" s="177" t="str">
        <f t="shared" si="11"/>
        <v/>
      </c>
      <c r="AH239" s="177"/>
      <c r="AI239" s="16"/>
      <c r="AJ239" s="189"/>
    </row>
    <row r="240" spans="1:36" ht="17.399999999999999" x14ac:dyDescent="0.3">
      <c r="A240" s="190"/>
      <c r="B240" s="196"/>
      <c r="C240" s="267"/>
      <c r="D240" s="268"/>
      <c r="E240" s="269"/>
      <c r="F240" s="269"/>
      <c r="G240" s="269"/>
      <c r="H240" s="270" t="str">
        <f>IF(AND(I240&lt;&gt;"",I240&lt;&gt;"None"),VLOOKUP(I240,Translation!$N$4:$O$111,2,FALSE),"")</f>
        <v/>
      </c>
      <c r="I240" s="270"/>
      <c r="J240" s="269"/>
      <c r="K240" s="269"/>
      <c r="L240" s="269"/>
      <c r="M240" s="271"/>
      <c r="N240" s="272"/>
      <c r="O240" s="273" t="str">
        <f>IF(AND(IF($J240="",IF($E240+$F240&gt;$E240+$G240,$E240+$F240,$E240+$G240),"XXX")&lt;=IF($E240+$F240&gt;$E240+$G240,$E240+$F240,$E240+$G240),IF($J240="",IF($E240+$F240&gt;$E240+$G240,$E240+$F240,$E240+$G240),"XXX")&gt;=IF($E240+$F240&lt;$E240+$G240,$E240+$F240,$E240+$G240)),"",IF(OR($J240=Translation!$C$50,$J240=Translation!$D$50),"",IF(OR($J240=Translation!$C$51,$J240=Translation!$D$51),Translation!$K$5,IF($J240&gt;IF($E240+$F240&gt;$E240+$G240,$E240+$F240,$E240+$G240),$J240-IF($E240+$F240&gt;$E240+$G240,$E240+$F240,$E240+$G240),IF($J240&lt;IF($E240+$F240&lt;$E240+$G240,$E240+$F240,$E240+$G240),$J240-IF($E240+$F240&lt;$E240+$G240,$E240+$F240,$E240+$G240),"")))))</f>
        <v/>
      </c>
      <c r="P240" s="274" t="str">
        <f>IF(AND(IF($K240="",IF($E240+$F240&gt;$E240+$G240,$E240+$F240,$E240+$G240),"XXX")&lt;=IF($E240+$F240&gt;$E240+$G240,$E240+$F240,$E240+$G240),IF($K240="",IF($E240+$F240&gt;$E240+$G240,$E240+$F240,$E240+$G240),"XXX")&gt;=IF($E240+$F240&lt;$E240+$G240,$E240+$F240,$E240+$G240)),"",IF(OR($K240=Translation!$C$50,$K240=Translation!$D$50),"",IF(OR($K240=Translation!$C$51,$K240=Translation!$D$51),Translation!$K$5,IF($K240&gt;IF($E240+$F240&gt;$E240+$G240,$E240+$F240,$E240+$G240),$K240-IF($E240+$F240&gt;$E240+$G240,$E240+$F240,$E240+$G240),IF($K240&lt;IF($E240+$F240&lt;$E240+$G240,$E240+$F240,$E240+$G240),$K240-IF($E240+$F240&lt;$E240+$G240,$E240+$F240,$E240+$G240),"")))))</f>
        <v/>
      </c>
      <c r="Q240" s="274" t="str">
        <f>IF(AND(IF($L240="",IF($E240+$F240&gt;$E240+$G240,$E240+$F240,$E240+$G240),"XXX")&lt;=IF($E240+$F240&gt;$E240+$G240,$E240+$F240,$E240+$G240),IF($L240="",IF($E240+$F240&gt;$E240+$G240,$E240+$F240,$E240+$G240),"XXX")&gt;=IF($E240+$F240&lt;$E240+$G240,$E240+$F240,$E240+$G240)),"",IF(OR($L240=Translation!$C$50,$L240=Translation!$D$50),"",IF(OR($L240=Translation!$C$51,$L240=Translation!$D$51),Translation!$K$5,IF($L240&gt;IF($E240+$F240&gt;$E240+$G240,$E240+$F240,$E240+$G240),$L240-IF($E240+$F240&gt;$E240+$G240,$E240+$F240,$E240+$G240),IF($L240&lt;IF($E240+$F240&lt;$E240+$G240,$E240+$F240,$E240+$G240),$L240-IF($E240+$F240&lt;$E240+$G240,$E240+$F240,$E240+$G240),"")))))</f>
        <v/>
      </c>
      <c r="R240" s="274" t="str">
        <f>IF(AND(IF($M240="",IF($E240+$F240&gt;$E240+$G240,$E240+$F240,$E240+$G240),"XXX")&lt;=IF($E240+$F240&gt;$E240+$G240,$E240+$F240,$E240+$G240),IF($M240="",IF($E240+$F240&gt;$E240+$G240,$E240+$F240,$E240+$G240),"XXX")&gt;=IF($E240+$F240&lt;$E240+$G240,$E240+$F240,$E240+$G240)),"",IF(OR($M240=Translation!$C$50,$M240=Translation!$D$50),"",IF(OR($M240=Translation!$C$51,$M240=Translation!$D$51),Translation!$K$5,IF($M240&gt;IF($E240+$F240&gt;$E240+$G240,$E240+$F240,$E240+$G240),$M240-IF($E240+$F240&gt;$E240+$G240,$E240+$F240,$E240+$G240),IF($M240&lt;IF($E240+$F240&lt;$E240+$G240,$E240+$F240,$E240+$G240),$M240-IF($E240+$F240&lt;$E240+$G240,$E240+$F240,$E240+$G240),"")))))</f>
        <v/>
      </c>
      <c r="S240" s="275"/>
      <c r="T240" s="23" t="str">
        <f t="shared" ref="T240:T303" si="15">IF(AND($J240="",$K240="",$L240="",$M240=""),"",IF(AND($O240="",$P240="",$Q240="",$R240=""),"X",""))</f>
        <v/>
      </c>
      <c r="U240" s="24" t="str">
        <f t="shared" si="14"/>
        <v/>
      </c>
      <c r="V240" s="261"/>
      <c r="W240" s="276"/>
      <c r="X240" s="277"/>
      <c r="Y240" s="264" t="str">
        <f>IF(AND(IF($W240="",IF($E240+$F240&gt;$E240+$G240,$E240+$F240,$E240+$G240),"XXX")&lt;=IF($E240+$F240&gt;$E240+$G240,$E240+$F240,$E240+$G240),IF($W240="",IF($E240+$F240&gt;$E240+$G240,$E240+$F240,$E240+$G240),"XXX")&gt;=IF($E240+$F240&lt;$E240+$G240,$E240+$F240,$E240+$G240)),"",IF(OR($W240=Translation!$C$50,$W240=Translation!$D$50),"",IF(OR($W240=Translation!$C$51,$W240=Translation!$D$51),Translation!$K$5,IF($W240&gt;IF($E240+$F240&gt;$E240+$G240,$E240+$F240,$E240+$G240),$W240-IF($E240+$F240&gt;$E240+$G240,$E240+$F240,$E240+$G240),IF($W240&lt;IF($E240+$F240&lt;$E240+$G240,$E240+$F240,$E240+$G240),$W240-IF($E240+$F240&lt;$E240+$G240,$E240+$F240,$E240+$G240),"")))))</f>
        <v/>
      </c>
      <c r="Z240" s="265" t="str">
        <f>IF(AND(IF($X240="",IF($E240+$F240&gt;$E240+$G240,$E240+$F240,$E240+$G240),"XXX")&lt;=IF($E240+$F240&gt;$E240+$G240,$E240+$F240,$E240+$G240),IF($X240="",IF($E240+$F240&gt;$E240+$G240,$E240+$F240,$E240+$G240),"XXX")&gt;=IF($E240+$F240&lt;$E240+$G240,$E240+$F240,$E240+$G240)),"",IF(OR($X240=Translation!$C$50,$X240=Translation!$D$50),"",IF(OR($X240=Translation!$C$51,$X240=Translation!$D$51),Translation!$K$5,IF($X240&gt;IF($E240+$F240&gt;$E240+$G240,$E240+$F240,$E240+$G240),$X240-IF($E240+$F240&gt;$E240+$G240,$E240+$F240,$E240+$G240),IF($X240&lt;IF($E240+$F240&lt;$E240+$G240,$E240+$F240,$E240+$G240),$X240-IF($E240+$F240&lt;$E240+$G240,$E240+$F240,$E240+$G240),"")))))</f>
        <v/>
      </c>
      <c r="AA240" s="278" t="str">
        <f>IF(ISBLANK(Report!AI240),"",AI240)</f>
        <v/>
      </c>
      <c r="AB240" s="25" t="str">
        <f t="shared" si="12"/>
        <v/>
      </c>
      <c r="AC240" s="26" t="str">
        <f t="shared" si="13"/>
        <v/>
      </c>
      <c r="AE240" s="45"/>
      <c r="AF240" s="15">
        <v>239</v>
      </c>
      <c r="AG240" s="177" t="str">
        <f t="shared" ref="AG240:AG303" si="16">IF(ISBLANK($B240)=TRUE,"",$AF240)</f>
        <v/>
      </c>
      <c r="AH240" s="177"/>
      <c r="AI240" s="16"/>
      <c r="AJ240" s="189"/>
    </row>
    <row r="241" spans="1:36" ht="17.399999999999999" x14ac:dyDescent="0.3">
      <c r="A241" s="190"/>
      <c r="B241" s="196"/>
      <c r="C241" s="267"/>
      <c r="D241" s="268"/>
      <c r="E241" s="269"/>
      <c r="F241" s="269"/>
      <c r="G241" s="269"/>
      <c r="H241" s="270" t="str">
        <f>IF(AND(I241&lt;&gt;"",I241&lt;&gt;"None"),VLOOKUP(I241,Translation!$N$4:$O$111,2,FALSE),"")</f>
        <v/>
      </c>
      <c r="I241" s="270"/>
      <c r="J241" s="269"/>
      <c r="K241" s="269"/>
      <c r="L241" s="269"/>
      <c r="M241" s="271"/>
      <c r="N241" s="272"/>
      <c r="O241" s="273" t="str">
        <f>IF(AND(IF($J241="",IF($E241+$F241&gt;$E241+$G241,$E241+$F241,$E241+$G241),"XXX")&lt;=IF($E241+$F241&gt;$E241+$G241,$E241+$F241,$E241+$G241),IF($J241="",IF($E241+$F241&gt;$E241+$G241,$E241+$F241,$E241+$G241),"XXX")&gt;=IF($E241+$F241&lt;$E241+$G241,$E241+$F241,$E241+$G241)),"",IF(OR($J241=Translation!$C$50,$J241=Translation!$D$50),"",IF(OR($J241=Translation!$C$51,$J241=Translation!$D$51),Translation!$K$5,IF($J241&gt;IF($E241+$F241&gt;$E241+$G241,$E241+$F241,$E241+$G241),$J241-IF($E241+$F241&gt;$E241+$G241,$E241+$F241,$E241+$G241),IF($J241&lt;IF($E241+$F241&lt;$E241+$G241,$E241+$F241,$E241+$G241),$J241-IF($E241+$F241&lt;$E241+$G241,$E241+$F241,$E241+$G241),"")))))</f>
        <v/>
      </c>
      <c r="P241" s="274" t="str">
        <f>IF(AND(IF($K241="",IF($E241+$F241&gt;$E241+$G241,$E241+$F241,$E241+$G241),"XXX")&lt;=IF($E241+$F241&gt;$E241+$G241,$E241+$F241,$E241+$G241),IF($K241="",IF($E241+$F241&gt;$E241+$G241,$E241+$F241,$E241+$G241),"XXX")&gt;=IF($E241+$F241&lt;$E241+$G241,$E241+$F241,$E241+$G241)),"",IF(OR($K241=Translation!$C$50,$K241=Translation!$D$50),"",IF(OR($K241=Translation!$C$51,$K241=Translation!$D$51),Translation!$K$5,IF($K241&gt;IF($E241+$F241&gt;$E241+$G241,$E241+$F241,$E241+$G241),$K241-IF($E241+$F241&gt;$E241+$G241,$E241+$F241,$E241+$G241),IF($K241&lt;IF($E241+$F241&lt;$E241+$G241,$E241+$F241,$E241+$G241),$K241-IF($E241+$F241&lt;$E241+$G241,$E241+$F241,$E241+$G241),"")))))</f>
        <v/>
      </c>
      <c r="Q241" s="274" t="str">
        <f>IF(AND(IF($L241="",IF($E241+$F241&gt;$E241+$G241,$E241+$F241,$E241+$G241),"XXX")&lt;=IF($E241+$F241&gt;$E241+$G241,$E241+$F241,$E241+$G241),IF($L241="",IF($E241+$F241&gt;$E241+$G241,$E241+$F241,$E241+$G241),"XXX")&gt;=IF($E241+$F241&lt;$E241+$G241,$E241+$F241,$E241+$G241)),"",IF(OR($L241=Translation!$C$50,$L241=Translation!$D$50),"",IF(OR($L241=Translation!$C$51,$L241=Translation!$D$51),Translation!$K$5,IF($L241&gt;IF($E241+$F241&gt;$E241+$G241,$E241+$F241,$E241+$G241),$L241-IF($E241+$F241&gt;$E241+$G241,$E241+$F241,$E241+$G241),IF($L241&lt;IF($E241+$F241&lt;$E241+$G241,$E241+$F241,$E241+$G241),$L241-IF($E241+$F241&lt;$E241+$G241,$E241+$F241,$E241+$G241),"")))))</f>
        <v/>
      </c>
      <c r="R241" s="274" t="str">
        <f>IF(AND(IF($M241="",IF($E241+$F241&gt;$E241+$G241,$E241+$F241,$E241+$G241),"XXX")&lt;=IF($E241+$F241&gt;$E241+$G241,$E241+$F241,$E241+$G241),IF($M241="",IF($E241+$F241&gt;$E241+$G241,$E241+$F241,$E241+$G241),"XXX")&gt;=IF($E241+$F241&lt;$E241+$G241,$E241+$F241,$E241+$G241)),"",IF(OR($M241=Translation!$C$50,$M241=Translation!$D$50),"",IF(OR($M241=Translation!$C$51,$M241=Translation!$D$51),Translation!$K$5,IF($M241&gt;IF($E241+$F241&gt;$E241+$G241,$E241+$F241,$E241+$G241),$M241-IF($E241+$F241&gt;$E241+$G241,$E241+$F241,$E241+$G241),IF($M241&lt;IF($E241+$F241&lt;$E241+$G241,$E241+$F241,$E241+$G241),$M241-IF($E241+$F241&lt;$E241+$G241,$E241+$F241,$E241+$G241),"")))))</f>
        <v/>
      </c>
      <c r="S241" s="275"/>
      <c r="T241" s="23" t="str">
        <f t="shared" si="15"/>
        <v/>
      </c>
      <c r="U241" s="24" t="str">
        <f t="shared" si="14"/>
        <v/>
      </c>
      <c r="V241" s="261"/>
      <c r="W241" s="276"/>
      <c r="X241" s="277"/>
      <c r="Y241" s="264" t="str">
        <f>IF(AND(IF($W241="",IF($E241+$F241&gt;$E241+$G241,$E241+$F241,$E241+$G241),"XXX")&lt;=IF($E241+$F241&gt;$E241+$G241,$E241+$F241,$E241+$G241),IF($W241="",IF($E241+$F241&gt;$E241+$G241,$E241+$F241,$E241+$G241),"XXX")&gt;=IF($E241+$F241&lt;$E241+$G241,$E241+$F241,$E241+$G241)),"",IF(OR($W241=Translation!$C$50,$W241=Translation!$D$50),"",IF(OR($W241=Translation!$C$51,$W241=Translation!$D$51),Translation!$K$5,IF($W241&gt;IF($E241+$F241&gt;$E241+$G241,$E241+$F241,$E241+$G241),$W241-IF($E241+$F241&gt;$E241+$G241,$E241+$F241,$E241+$G241),IF($W241&lt;IF($E241+$F241&lt;$E241+$G241,$E241+$F241,$E241+$G241),$W241-IF($E241+$F241&lt;$E241+$G241,$E241+$F241,$E241+$G241),"")))))</f>
        <v/>
      </c>
      <c r="Z241" s="265" t="str">
        <f>IF(AND(IF($X241="",IF($E241+$F241&gt;$E241+$G241,$E241+$F241,$E241+$G241),"XXX")&lt;=IF($E241+$F241&gt;$E241+$G241,$E241+$F241,$E241+$G241),IF($X241="",IF($E241+$F241&gt;$E241+$G241,$E241+$F241,$E241+$G241),"XXX")&gt;=IF($E241+$F241&lt;$E241+$G241,$E241+$F241,$E241+$G241)),"",IF(OR($X241=Translation!$C$50,$X241=Translation!$D$50),"",IF(OR($X241=Translation!$C$51,$X241=Translation!$D$51),Translation!$K$5,IF($X241&gt;IF($E241+$F241&gt;$E241+$G241,$E241+$F241,$E241+$G241),$X241-IF($E241+$F241&gt;$E241+$G241,$E241+$F241,$E241+$G241),IF($X241&lt;IF($E241+$F241&lt;$E241+$G241,$E241+$F241,$E241+$G241),$X241-IF($E241+$F241&lt;$E241+$G241,$E241+$F241,$E241+$G241),"")))))</f>
        <v/>
      </c>
      <c r="AA241" s="278" t="str">
        <f>IF(ISBLANK(Report!AI241),"",AI241)</f>
        <v/>
      </c>
      <c r="AB241" s="25" t="str">
        <f t="shared" si="12"/>
        <v/>
      </c>
      <c r="AC241" s="26" t="str">
        <f t="shared" si="13"/>
        <v/>
      </c>
      <c r="AE241" s="45"/>
      <c r="AF241" s="177">
        <v>240</v>
      </c>
      <c r="AG241" s="177" t="str">
        <f t="shared" si="16"/>
        <v/>
      </c>
      <c r="AH241" s="177"/>
      <c r="AI241" s="16"/>
      <c r="AJ241" s="189"/>
    </row>
    <row r="242" spans="1:36" ht="17.399999999999999" x14ac:dyDescent="0.3">
      <c r="A242" s="190"/>
      <c r="B242" s="196"/>
      <c r="C242" s="267"/>
      <c r="D242" s="268"/>
      <c r="E242" s="269"/>
      <c r="F242" s="269"/>
      <c r="G242" s="269"/>
      <c r="H242" s="270" t="str">
        <f>IF(AND(I242&lt;&gt;"",I242&lt;&gt;"None"),VLOOKUP(I242,Translation!$N$4:$O$111,2,FALSE),"")</f>
        <v/>
      </c>
      <c r="I242" s="270"/>
      <c r="J242" s="269"/>
      <c r="K242" s="269"/>
      <c r="L242" s="269"/>
      <c r="M242" s="271"/>
      <c r="N242" s="272"/>
      <c r="O242" s="273" t="str">
        <f>IF(AND(IF($J242="",IF($E242+$F242&gt;$E242+$G242,$E242+$F242,$E242+$G242),"XXX")&lt;=IF($E242+$F242&gt;$E242+$G242,$E242+$F242,$E242+$G242),IF($J242="",IF($E242+$F242&gt;$E242+$G242,$E242+$F242,$E242+$G242),"XXX")&gt;=IF($E242+$F242&lt;$E242+$G242,$E242+$F242,$E242+$G242)),"",IF(OR($J242=Translation!$C$50,$J242=Translation!$D$50),"",IF(OR($J242=Translation!$C$51,$J242=Translation!$D$51),Translation!$K$5,IF($J242&gt;IF($E242+$F242&gt;$E242+$G242,$E242+$F242,$E242+$G242),$J242-IF($E242+$F242&gt;$E242+$G242,$E242+$F242,$E242+$G242),IF($J242&lt;IF($E242+$F242&lt;$E242+$G242,$E242+$F242,$E242+$G242),$J242-IF($E242+$F242&lt;$E242+$G242,$E242+$F242,$E242+$G242),"")))))</f>
        <v/>
      </c>
      <c r="P242" s="274" t="str">
        <f>IF(AND(IF($K242="",IF($E242+$F242&gt;$E242+$G242,$E242+$F242,$E242+$G242),"XXX")&lt;=IF($E242+$F242&gt;$E242+$G242,$E242+$F242,$E242+$G242),IF($K242="",IF($E242+$F242&gt;$E242+$G242,$E242+$F242,$E242+$G242),"XXX")&gt;=IF($E242+$F242&lt;$E242+$G242,$E242+$F242,$E242+$G242)),"",IF(OR($K242=Translation!$C$50,$K242=Translation!$D$50),"",IF(OR($K242=Translation!$C$51,$K242=Translation!$D$51),Translation!$K$5,IF($K242&gt;IF($E242+$F242&gt;$E242+$G242,$E242+$F242,$E242+$G242),$K242-IF($E242+$F242&gt;$E242+$G242,$E242+$F242,$E242+$G242),IF($K242&lt;IF($E242+$F242&lt;$E242+$G242,$E242+$F242,$E242+$G242),$K242-IF($E242+$F242&lt;$E242+$G242,$E242+$F242,$E242+$G242),"")))))</f>
        <v/>
      </c>
      <c r="Q242" s="274" t="str">
        <f>IF(AND(IF($L242="",IF($E242+$F242&gt;$E242+$G242,$E242+$F242,$E242+$G242),"XXX")&lt;=IF($E242+$F242&gt;$E242+$G242,$E242+$F242,$E242+$G242),IF($L242="",IF($E242+$F242&gt;$E242+$G242,$E242+$F242,$E242+$G242),"XXX")&gt;=IF($E242+$F242&lt;$E242+$G242,$E242+$F242,$E242+$G242)),"",IF(OR($L242=Translation!$C$50,$L242=Translation!$D$50),"",IF(OR($L242=Translation!$C$51,$L242=Translation!$D$51),Translation!$K$5,IF($L242&gt;IF($E242+$F242&gt;$E242+$G242,$E242+$F242,$E242+$G242),$L242-IF($E242+$F242&gt;$E242+$G242,$E242+$F242,$E242+$G242),IF($L242&lt;IF($E242+$F242&lt;$E242+$G242,$E242+$F242,$E242+$G242),$L242-IF($E242+$F242&lt;$E242+$G242,$E242+$F242,$E242+$G242),"")))))</f>
        <v/>
      </c>
      <c r="R242" s="274" t="str">
        <f>IF(AND(IF($M242="",IF($E242+$F242&gt;$E242+$G242,$E242+$F242,$E242+$G242),"XXX")&lt;=IF($E242+$F242&gt;$E242+$G242,$E242+$F242,$E242+$G242),IF($M242="",IF($E242+$F242&gt;$E242+$G242,$E242+$F242,$E242+$G242),"XXX")&gt;=IF($E242+$F242&lt;$E242+$G242,$E242+$F242,$E242+$G242)),"",IF(OR($M242=Translation!$C$50,$M242=Translation!$D$50),"",IF(OR($M242=Translation!$C$51,$M242=Translation!$D$51),Translation!$K$5,IF($M242&gt;IF($E242+$F242&gt;$E242+$G242,$E242+$F242,$E242+$G242),$M242-IF($E242+$F242&gt;$E242+$G242,$E242+$F242,$E242+$G242),IF($M242&lt;IF($E242+$F242&lt;$E242+$G242,$E242+$F242,$E242+$G242),$M242-IF($E242+$F242&lt;$E242+$G242,$E242+$F242,$E242+$G242),"")))))</f>
        <v/>
      </c>
      <c r="S242" s="275"/>
      <c r="T242" s="23" t="str">
        <f t="shared" si="15"/>
        <v/>
      </c>
      <c r="U242" s="24" t="str">
        <f t="shared" si="14"/>
        <v/>
      </c>
      <c r="V242" s="261"/>
      <c r="W242" s="276"/>
      <c r="X242" s="277"/>
      <c r="Y242" s="264" t="str">
        <f>IF(AND(IF($W242="",IF($E242+$F242&gt;$E242+$G242,$E242+$F242,$E242+$G242),"XXX")&lt;=IF($E242+$F242&gt;$E242+$G242,$E242+$F242,$E242+$G242),IF($W242="",IF($E242+$F242&gt;$E242+$G242,$E242+$F242,$E242+$G242),"XXX")&gt;=IF($E242+$F242&lt;$E242+$G242,$E242+$F242,$E242+$G242)),"",IF(OR($W242=Translation!$C$50,$W242=Translation!$D$50),"",IF(OR($W242=Translation!$C$51,$W242=Translation!$D$51),Translation!$K$5,IF($W242&gt;IF($E242+$F242&gt;$E242+$G242,$E242+$F242,$E242+$G242),$W242-IF($E242+$F242&gt;$E242+$G242,$E242+$F242,$E242+$G242),IF($W242&lt;IF($E242+$F242&lt;$E242+$G242,$E242+$F242,$E242+$G242),$W242-IF($E242+$F242&lt;$E242+$G242,$E242+$F242,$E242+$G242),"")))))</f>
        <v/>
      </c>
      <c r="Z242" s="265" t="str">
        <f>IF(AND(IF($X242="",IF($E242+$F242&gt;$E242+$G242,$E242+$F242,$E242+$G242),"XXX")&lt;=IF($E242+$F242&gt;$E242+$G242,$E242+$F242,$E242+$G242),IF($X242="",IF($E242+$F242&gt;$E242+$G242,$E242+$F242,$E242+$G242),"XXX")&gt;=IF($E242+$F242&lt;$E242+$G242,$E242+$F242,$E242+$G242)),"",IF(OR($X242=Translation!$C$50,$X242=Translation!$D$50),"",IF(OR($X242=Translation!$C$51,$X242=Translation!$D$51),Translation!$K$5,IF($X242&gt;IF($E242+$F242&gt;$E242+$G242,$E242+$F242,$E242+$G242),$X242-IF($E242+$F242&gt;$E242+$G242,$E242+$F242,$E242+$G242),IF($X242&lt;IF($E242+$F242&lt;$E242+$G242,$E242+$F242,$E242+$G242),$X242-IF($E242+$F242&lt;$E242+$G242,$E242+$F242,$E242+$G242),"")))))</f>
        <v/>
      </c>
      <c r="AA242" s="278" t="str">
        <f>IF(ISBLANK(Report!AI242),"",AI242)</f>
        <v/>
      </c>
      <c r="AB242" s="25" t="str">
        <f t="shared" ref="AB242:AB305" si="17">IF(AND($W242="",$X242=""),"",IF(AND($Y242="",$Z242=""),"X",""))</f>
        <v/>
      </c>
      <c r="AC242" s="26" t="str">
        <f t="shared" ref="AC242:AC305" si="18">IF(AND($Y242="",$Z242=""),"","X")</f>
        <v/>
      </c>
      <c r="AE242" s="45"/>
      <c r="AF242" s="15">
        <v>241</v>
      </c>
      <c r="AG242" s="177" t="str">
        <f t="shared" si="16"/>
        <v/>
      </c>
      <c r="AH242" s="177"/>
      <c r="AI242" s="16"/>
      <c r="AJ242" s="189"/>
    </row>
    <row r="243" spans="1:36" ht="17.399999999999999" x14ac:dyDescent="0.3">
      <c r="A243" s="190"/>
      <c r="B243" s="196"/>
      <c r="C243" s="267"/>
      <c r="D243" s="268"/>
      <c r="E243" s="269"/>
      <c r="F243" s="269"/>
      <c r="G243" s="269"/>
      <c r="H243" s="270" t="str">
        <f>IF(AND(I243&lt;&gt;"",I243&lt;&gt;"None"),VLOOKUP(I243,Translation!$N$4:$O$111,2,FALSE),"")</f>
        <v/>
      </c>
      <c r="I243" s="270"/>
      <c r="J243" s="269"/>
      <c r="K243" s="269"/>
      <c r="L243" s="269"/>
      <c r="M243" s="271"/>
      <c r="N243" s="272"/>
      <c r="O243" s="273" t="str">
        <f>IF(AND(IF($J243="",IF($E243+$F243&gt;$E243+$G243,$E243+$F243,$E243+$G243),"XXX")&lt;=IF($E243+$F243&gt;$E243+$G243,$E243+$F243,$E243+$G243),IF($J243="",IF($E243+$F243&gt;$E243+$G243,$E243+$F243,$E243+$G243),"XXX")&gt;=IF($E243+$F243&lt;$E243+$G243,$E243+$F243,$E243+$G243)),"",IF(OR($J243=Translation!$C$50,$J243=Translation!$D$50),"",IF(OR($J243=Translation!$C$51,$J243=Translation!$D$51),Translation!$K$5,IF($J243&gt;IF($E243+$F243&gt;$E243+$G243,$E243+$F243,$E243+$G243),$J243-IF($E243+$F243&gt;$E243+$G243,$E243+$F243,$E243+$G243),IF($J243&lt;IF($E243+$F243&lt;$E243+$G243,$E243+$F243,$E243+$G243),$J243-IF($E243+$F243&lt;$E243+$G243,$E243+$F243,$E243+$G243),"")))))</f>
        <v/>
      </c>
      <c r="P243" s="274" t="str">
        <f>IF(AND(IF($K243="",IF($E243+$F243&gt;$E243+$G243,$E243+$F243,$E243+$G243),"XXX")&lt;=IF($E243+$F243&gt;$E243+$G243,$E243+$F243,$E243+$G243),IF($K243="",IF($E243+$F243&gt;$E243+$G243,$E243+$F243,$E243+$G243),"XXX")&gt;=IF($E243+$F243&lt;$E243+$G243,$E243+$F243,$E243+$G243)),"",IF(OR($K243=Translation!$C$50,$K243=Translation!$D$50),"",IF(OR($K243=Translation!$C$51,$K243=Translation!$D$51),Translation!$K$5,IF($K243&gt;IF($E243+$F243&gt;$E243+$G243,$E243+$F243,$E243+$G243),$K243-IF($E243+$F243&gt;$E243+$G243,$E243+$F243,$E243+$G243),IF($K243&lt;IF($E243+$F243&lt;$E243+$G243,$E243+$F243,$E243+$G243),$K243-IF($E243+$F243&lt;$E243+$G243,$E243+$F243,$E243+$G243),"")))))</f>
        <v/>
      </c>
      <c r="Q243" s="274" t="str">
        <f>IF(AND(IF($L243="",IF($E243+$F243&gt;$E243+$G243,$E243+$F243,$E243+$G243),"XXX")&lt;=IF($E243+$F243&gt;$E243+$G243,$E243+$F243,$E243+$G243),IF($L243="",IF($E243+$F243&gt;$E243+$G243,$E243+$F243,$E243+$G243),"XXX")&gt;=IF($E243+$F243&lt;$E243+$G243,$E243+$F243,$E243+$G243)),"",IF(OR($L243=Translation!$C$50,$L243=Translation!$D$50),"",IF(OR($L243=Translation!$C$51,$L243=Translation!$D$51),Translation!$K$5,IF($L243&gt;IF($E243+$F243&gt;$E243+$G243,$E243+$F243,$E243+$G243),$L243-IF($E243+$F243&gt;$E243+$G243,$E243+$F243,$E243+$G243),IF($L243&lt;IF($E243+$F243&lt;$E243+$G243,$E243+$F243,$E243+$G243),$L243-IF($E243+$F243&lt;$E243+$G243,$E243+$F243,$E243+$G243),"")))))</f>
        <v/>
      </c>
      <c r="R243" s="274" t="str">
        <f>IF(AND(IF($M243="",IF($E243+$F243&gt;$E243+$G243,$E243+$F243,$E243+$G243),"XXX")&lt;=IF($E243+$F243&gt;$E243+$G243,$E243+$F243,$E243+$G243),IF($M243="",IF($E243+$F243&gt;$E243+$G243,$E243+$F243,$E243+$G243),"XXX")&gt;=IF($E243+$F243&lt;$E243+$G243,$E243+$F243,$E243+$G243)),"",IF(OR($M243=Translation!$C$50,$M243=Translation!$D$50),"",IF(OR($M243=Translation!$C$51,$M243=Translation!$D$51),Translation!$K$5,IF($M243&gt;IF($E243+$F243&gt;$E243+$G243,$E243+$F243,$E243+$G243),$M243-IF($E243+$F243&gt;$E243+$G243,$E243+$F243,$E243+$G243),IF($M243&lt;IF($E243+$F243&lt;$E243+$G243,$E243+$F243,$E243+$G243),$M243-IF($E243+$F243&lt;$E243+$G243,$E243+$F243,$E243+$G243),"")))))</f>
        <v/>
      </c>
      <c r="S243" s="275"/>
      <c r="T243" s="23" t="str">
        <f t="shared" si="15"/>
        <v/>
      </c>
      <c r="U243" s="24" t="str">
        <f t="shared" si="14"/>
        <v/>
      </c>
      <c r="V243" s="261"/>
      <c r="W243" s="276"/>
      <c r="X243" s="277"/>
      <c r="Y243" s="264" t="str">
        <f>IF(AND(IF($W243="",IF($E243+$F243&gt;$E243+$G243,$E243+$F243,$E243+$G243),"XXX")&lt;=IF($E243+$F243&gt;$E243+$G243,$E243+$F243,$E243+$G243),IF($W243="",IF($E243+$F243&gt;$E243+$G243,$E243+$F243,$E243+$G243),"XXX")&gt;=IF($E243+$F243&lt;$E243+$G243,$E243+$F243,$E243+$G243)),"",IF(OR($W243=Translation!$C$50,$W243=Translation!$D$50),"",IF(OR($W243=Translation!$C$51,$W243=Translation!$D$51),Translation!$K$5,IF($W243&gt;IF($E243+$F243&gt;$E243+$G243,$E243+$F243,$E243+$G243),$W243-IF($E243+$F243&gt;$E243+$G243,$E243+$F243,$E243+$G243),IF($W243&lt;IF($E243+$F243&lt;$E243+$G243,$E243+$F243,$E243+$G243),$W243-IF($E243+$F243&lt;$E243+$G243,$E243+$F243,$E243+$G243),"")))))</f>
        <v/>
      </c>
      <c r="Z243" s="265" t="str">
        <f>IF(AND(IF($X243="",IF($E243+$F243&gt;$E243+$G243,$E243+$F243,$E243+$G243),"XXX")&lt;=IF($E243+$F243&gt;$E243+$G243,$E243+$F243,$E243+$G243),IF($X243="",IF($E243+$F243&gt;$E243+$G243,$E243+$F243,$E243+$G243),"XXX")&gt;=IF($E243+$F243&lt;$E243+$G243,$E243+$F243,$E243+$G243)),"",IF(OR($X243=Translation!$C$50,$X243=Translation!$D$50),"",IF(OR($X243=Translation!$C$51,$X243=Translation!$D$51),Translation!$K$5,IF($X243&gt;IF($E243+$F243&gt;$E243+$G243,$E243+$F243,$E243+$G243),$X243-IF($E243+$F243&gt;$E243+$G243,$E243+$F243,$E243+$G243),IF($X243&lt;IF($E243+$F243&lt;$E243+$G243,$E243+$F243,$E243+$G243),$X243-IF($E243+$F243&lt;$E243+$G243,$E243+$F243,$E243+$G243),"")))))</f>
        <v/>
      </c>
      <c r="AA243" s="278" t="str">
        <f>IF(ISBLANK(Report!AI243),"",AI243)</f>
        <v/>
      </c>
      <c r="AB243" s="25" t="str">
        <f t="shared" si="17"/>
        <v/>
      </c>
      <c r="AC243" s="26" t="str">
        <f t="shared" si="18"/>
        <v/>
      </c>
      <c r="AE243" s="45"/>
      <c r="AF243" s="177">
        <v>242</v>
      </c>
      <c r="AG243" s="177" t="str">
        <f t="shared" si="16"/>
        <v/>
      </c>
      <c r="AH243" s="177"/>
      <c r="AI243" s="16"/>
      <c r="AJ243" s="189"/>
    </row>
    <row r="244" spans="1:36" ht="17.399999999999999" x14ac:dyDescent="0.3">
      <c r="A244" s="190"/>
      <c r="B244" s="196"/>
      <c r="C244" s="267"/>
      <c r="D244" s="268"/>
      <c r="E244" s="269"/>
      <c r="F244" s="269"/>
      <c r="G244" s="269"/>
      <c r="H244" s="270" t="str">
        <f>IF(AND(I244&lt;&gt;"",I244&lt;&gt;"None"),VLOOKUP(I244,Translation!$N$4:$O$111,2,FALSE),"")</f>
        <v/>
      </c>
      <c r="I244" s="270"/>
      <c r="J244" s="269"/>
      <c r="K244" s="269"/>
      <c r="L244" s="269"/>
      <c r="M244" s="271"/>
      <c r="N244" s="272"/>
      <c r="O244" s="273" t="str">
        <f>IF(AND(IF($J244="",IF($E244+$F244&gt;$E244+$G244,$E244+$F244,$E244+$G244),"XXX")&lt;=IF($E244+$F244&gt;$E244+$G244,$E244+$F244,$E244+$G244),IF($J244="",IF($E244+$F244&gt;$E244+$G244,$E244+$F244,$E244+$G244),"XXX")&gt;=IF($E244+$F244&lt;$E244+$G244,$E244+$F244,$E244+$G244)),"",IF(OR($J244=Translation!$C$50,$J244=Translation!$D$50),"",IF(OR($J244=Translation!$C$51,$J244=Translation!$D$51),Translation!$K$5,IF($J244&gt;IF($E244+$F244&gt;$E244+$G244,$E244+$F244,$E244+$G244),$J244-IF($E244+$F244&gt;$E244+$G244,$E244+$F244,$E244+$G244),IF($J244&lt;IF($E244+$F244&lt;$E244+$G244,$E244+$F244,$E244+$G244),$J244-IF($E244+$F244&lt;$E244+$G244,$E244+$F244,$E244+$G244),"")))))</f>
        <v/>
      </c>
      <c r="P244" s="274" t="str">
        <f>IF(AND(IF($K244="",IF($E244+$F244&gt;$E244+$G244,$E244+$F244,$E244+$G244),"XXX")&lt;=IF($E244+$F244&gt;$E244+$G244,$E244+$F244,$E244+$G244),IF($K244="",IF($E244+$F244&gt;$E244+$G244,$E244+$F244,$E244+$G244),"XXX")&gt;=IF($E244+$F244&lt;$E244+$G244,$E244+$F244,$E244+$G244)),"",IF(OR($K244=Translation!$C$50,$K244=Translation!$D$50),"",IF(OR($K244=Translation!$C$51,$K244=Translation!$D$51),Translation!$K$5,IF($K244&gt;IF($E244+$F244&gt;$E244+$G244,$E244+$F244,$E244+$G244),$K244-IF($E244+$F244&gt;$E244+$G244,$E244+$F244,$E244+$G244),IF($K244&lt;IF($E244+$F244&lt;$E244+$G244,$E244+$F244,$E244+$G244),$K244-IF($E244+$F244&lt;$E244+$G244,$E244+$F244,$E244+$G244),"")))))</f>
        <v/>
      </c>
      <c r="Q244" s="274" t="str">
        <f>IF(AND(IF($L244="",IF($E244+$F244&gt;$E244+$G244,$E244+$F244,$E244+$G244),"XXX")&lt;=IF($E244+$F244&gt;$E244+$G244,$E244+$F244,$E244+$G244),IF($L244="",IF($E244+$F244&gt;$E244+$G244,$E244+$F244,$E244+$G244),"XXX")&gt;=IF($E244+$F244&lt;$E244+$G244,$E244+$F244,$E244+$G244)),"",IF(OR($L244=Translation!$C$50,$L244=Translation!$D$50),"",IF(OR($L244=Translation!$C$51,$L244=Translation!$D$51),Translation!$K$5,IF($L244&gt;IF($E244+$F244&gt;$E244+$G244,$E244+$F244,$E244+$G244),$L244-IF($E244+$F244&gt;$E244+$G244,$E244+$F244,$E244+$G244),IF($L244&lt;IF($E244+$F244&lt;$E244+$G244,$E244+$F244,$E244+$G244),$L244-IF($E244+$F244&lt;$E244+$G244,$E244+$F244,$E244+$G244),"")))))</f>
        <v/>
      </c>
      <c r="R244" s="274" t="str">
        <f>IF(AND(IF($M244="",IF($E244+$F244&gt;$E244+$G244,$E244+$F244,$E244+$G244),"XXX")&lt;=IF($E244+$F244&gt;$E244+$G244,$E244+$F244,$E244+$G244),IF($M244="",IF($E244+$F244&gt;$E244+$G244,$E244+$F244,$E244+$G244),"XXX")&gt;=IF($E244+$F244&lt;$E244+$G244,$E244+$F244,$E244+$G244)),"",IF(OR($M244=Translation!$C$50,$M244=Translation!$D$50),"",IF(OR($M244=Translation!$C$51,$M244=Translation!$D$51),Translation!$K$5,IF($M244&gt;IF($E244+$F244&gt;$E244+$G244,$E244+$F244,$E244+$G244),$M244-IF($E244+$F244&gt;$E244+$G244,$E244+$F244,$E244+$G244),IF($M244&lt;IF($E244+$F244&lt;$E244+$G244,$E244+$F244,$E244+$G244),$M244-IF($E244+$F244&lt;$E244+$G244,$E244+$F244,$E244+$G244),"")))))</f>
        <v/>
      </c>
      <c r="S244" s="275"/>
      <c r="T244" s="23" t="str">
        <f t="shared" si="15"/>
        <v/>
      </c>
      <c r="U244" s="24" t="str">
        <f t="shared" si="14"/>
        <v/>
      </c>
      <c r="V244" s="261"/>
      <c r="W244" s="276"/>
      <c r="X244" s="277"/>
      <c r="Y244" s="264" t="str">
        <f>IF(AND(IF($W244="",IF($E244+$F244&gt;$E244+$G244,$E244+$F244,$E244+$G244),"XXX")&lt;=IF($E244+$F244&gt;$E244+$G244,$E244+$F244,$E244+$G244),IF($W244="",IF($E244+$F244&gt;$E244+$G244,$E244+$F244,$E244+$G244),"XXX")&gt;=IF($E244+$F244&lt;$E244+$G244,$E244+$F244,$E244+$G244)),"",IF(OR($W244=Translation!$C$50,$W244=Translation!$D$50),"",IF(OR($W244=Translation!$C$51,$W244=Translation!$D$51),Translation!$K$5,IF($W244&gt;IF($E244+$F244&gt;$E244+$G244,$E244+$F244,$E244+$G244),$W244-IF($E244+$F244&gt;$E244+$G244,$E244+$F244,$E244+$G244),IF($W244&lt;IF($E244+$F244&lt;$E244+$G244,$E244+$F244,$E244+$G244),$W244-IF($E244+$F244&lt;$E244+$G244,$E244+$F244,$E244+$G244),"")))))</f>
        <v/>
      </c>
      <c r="Z244" s="265" t="str">
        <f>IF(AND(IF($X244="",IF($E244+$F244&gt;$E244+$G244,$E244+$F244,$E244+$G244),"XXX")&lt;=IF($E244+$F244&gt;$E244+$G244,$E244+$F244,$E244+$G244),IF($X244="",IF($E244+$F244&gt;$E244+$G244,$E244+$F244,$E244+$G244),"XXX")&gt;=IF($E244+$F244&lt;$E244+$G244,$E244+$F244,$E244+$G244)),"",IF(OR($X244=Translation!$C$50,$X244=Translation!$D$50),"",IF(OR($X244=Translation!$C$51,$X244=Translation!$D$51),Translation!$K$5,IF($X244&gt;IF($E244+$F244&gt;$E244+$G244,$E244+$F244,$E244+$G244),$X244-IF($E244+$F244&gt;$E244+$G244,$E244+$F244,$E244+$G244),IF($X244&lt;IF($E244+$F244&lt;$E244+$G244,$E244+$F244,$E244+$G244),$X244-IF($E244+$F244&lt;$E244+$G244,$E244+$F244,$E244+$G244),"")))))</f>
        <v/>
      </c>
      <c r="AA244" s="278" t="str">
        <f>IF(ISBLANK(Report!AI244),"",AI244)</f>
        <v/>
      </c>
      <c r="AB244" s="25" t="str">
        <f t="shared" si="17"/>
        <v/>
      </c>
      <c r="AC244" s="26" t="str">
        <f t="shared" si="18"/>
        <v/>
      </c>
      <c r="AE244" s="45"/>
      <c r="AF244" s="15">
        <v>243</v>
      </c>
      <c r="AG244" s="177" t="str">
        <f t="shared" si="16"/>
        <v/>
      </c>
      <c r="AH244" s="177"/>
      <c r="AI244" s="16"/>
      <c r="AJ244" s="189"/>
    </row>
    <row r="245" spans="1:36" ht="17.399999999999999" x14ac:dyDescent="0.3">
      <c r="A245" s="190"/>
      <c r="B245" s="196"/>
      <c r="C245" s="267"/>
      <c r="D245" s="268"/>
      <c r="E245" s="269"/>
      <c r="F245" s="269"/>
      <c r="G245" s="269"/>
      <c r="H245" s="270" t="str">
        <f>IF(AND(I245&lt;&gt;"",I245&lt;&gt;"None"),VLOOKUP(I245,Translation!$N$4:$O$111,2,FALSE),"")</f>
        <v/>
      </c>
      <c r="I245" s="270"/>
      <c r="J245" s="269"/>
      <c r="K245" s="269"/>
      <c r="L245" s="269"/>
      <c r="M245" s="271"/>
      <c r="N245" s="272"/>
      <c r="O245" s="273" t="str">
        <f>IF(AND(IF($J245="",IF($E245+$F245&gt;$E245+$G245,$E245+$F245,$E245+$G245),"XXX")&lt;=IF($E245+$F245&gt;$E245+$G245,$E245+$F245,$E245+$G245),IF($J245="",IF($E245+$F245&gt;$E245+$G245,$E245+$F245,$E245+$G245),"XXX")&gt;=IF($E245+$F245&lt;$E245+$G245,$E245+$F245,$E245+$G245)),"",IF(OR($J245=Translation!$C$50,$J245=Translation!$D$50),"",IF(OR($J245=Translation!$C$51,$J245=Translation!$D$51),Translation!$K$5,IF($J245&gt;IF($E245+$F245&gt;$E245+$G245,$E245+$F245,$E245+$G245),$J245-IF($E245+$F245&gt;$E245+$G245,$E245+$F245,$E245+$G245),IF($J245&lt;IF($E245+$F245&lt;$E245+$G245,$E245+$F245,$E245+$G245),$J245-IF($E245+$F245&lt;$E245+$G245,$E245+$F245,$E245+$G245),"")))))</f>
        <v/>
      </c>
      <c r="P245" s="274" t="str">
        <f>IF(AND(IF($K245="",IF($E245+$F245&gt;$E245+$G245,$E245+$F245,$E245+$G245),"XXX")&lt;=IF($E245+$F245&gt;$E245+$G245,$E245+$F245,$E245+$G245),IF($K245="",IF($E245+$F245&gt;$E245+$G245,$E245+$F245,$E245+$G245),"XXX")&gt;=IF($E245+$F245&lt;$E245+$G245,$E245+$F245,$E245+$G245)),"",IF(OR($K245=Translation!$C$50,$K245=Translation!$D$50),"",IF(OR($K245=Translation!$C$51,$K245=Translation!$D$51),Translation!$K$5,IF($K245&gt;IF($E245+$F245&gt;$E245+$G245,$E245+$F245,$E245+$G245),$K245-IF($E245+$F245&gt;$E245+$G245,$E245+$F245,$E245+$G245),IF($K245&lt;IF($E245+$F245&lt;$E245+$G245,$E245+$F245,$E245+$G245),$K245-IF($E245+$F245&lt;$E245+$G245,$E245+$F245,$E245+$G245),"")))))</f>
        <v/>
      </c>
      <c r="Q245" s="274" t="str">
        <f>IF(AND(IF($L245="",IF($E245+$F245&gt;$E245+$G245,$E245+$F245,$E245+$G245),"XXX")&lt;=IF($E245+$F245&gt;$E245+$G245,$E245+$F245,$E245+$G245),IF($L245="",IF($E245+$F245&gt;$E245+$G245,$E245+$F245,$E245+$G245),"XXX")&gt;=IF($E245+$F245&lt;$E245+$G245,$E245+$F245,$E245+$G245)),"",IF(OR($L245=Translation!$C$50,$L245=Translation!$D$50),"",IF(OR($L245=Translation!$C$51,$L245=Translation!$D$51),Translation!$K$5,IF($L245&gt;IF($E245+$F245&gt;$E245+$G245,$E245+$F245,$E245+$G245),$L245-IF($E245+$F245&gt;$E245+$G245,$E245+$F245,$E245+$G245),IF($L245&lt;IF($E245+$F245&lt;$E245+$G245,$E245+$F245,$E245+$G245),$L245-IF($E245+$F245&lt;$E245+$G245,$E245+$F245,$E245+$G245),"")))))</f>
        <v/>
      </c>
      <c r="R245" s="274" t="str">
        <f>IF(AND(IF($M245="",IF($E245+$F245&gt;$E245+$G245,$E245+$F245,$E245+$G245),"XXX")&lt;=IF($E245+$F245&gt;$E245+$G245,$E245+$F245,$E245+$G245),IF($M245="",IF($E245+$F245&gt;$E245+$G245,$E245+$F245,$E245+$G245),"XXX")&gt;=IF($E245+$F245&lt;$E245+$G245,$E245+$F245,$E245+$G245)),"",IF(OR($M245=Translation!$C$50,$M245=Translation!$D$50),"",IF(OR($M245=Translation!$C$51,$M245=Translation!$D$51),Translation!$K$5,IF($M245&gt;IF($E245+$F245&gt;$E245+$G245,$E245+$F245,$E245+$G245),$M245-IF($E245+$F245&gt;$E245+$G245,$E245+$F245,$E245+$G245),IF($M245&lt;IF($E245+$F245&lt;$E245+$G245,$E245+$F245,$E245+$G245),$M245-IF($E245+$F245&lt;$E245+$G245,$E245+$F245,$E245+$G245),"")))))</f>
        <v/>
      </c>
      <c r="S245" s="275"/>
      <c r="T245" s="23" t="str">
        <f t="shared" si="15"/>
        <v/>
      </c>
      <c r="U245" s="24" t="str">
        <f t="shared" ref="U245:U308" si="19">IF(AND($O245="",$P245="",$Q245="",$R245=""),"","X")</f>
        <v/>
      </c>
      <c r="V245" s="261"/>
      <c r="W245" s="276"/>
      <c r="X245" s="277"/>
      <c r="Y245" s="264" t="str">
        <f>IF(AND(IF($W245="",IF($E245+$F245&gt;$E245+$G245,$E245+$F245,$E245+$G245),"XXX")&lt;=IF($E245+$F245&gt;$E245+$G245,$E245+$F245,$E245+$G245),IF($W245="",IF($E245+$F245&gt;$E245+$G245,$E245+$F245,$E245+$G245),"XXX")&gt;=IF($E245+$F245&lt;$E245+$G245,$E245+$F245,$E245+$G245)),"",IF(OR($W245=Translation!$C$50,$W245=Translation!$D$50),"",IF(OR($W245=Translation!$C$51,$W245=Translation!$D$51),Translation!$K$5,IF($W245&gt;IF($E245+$F245&gt;$E245+$G245,$E245+$F245,$E245+$G245),$W245-IF($E245+$F245&gt;$E245+$G245,$E245+$F245,$E245+$G245),IF($W245&lt;IF($E245+$F245&lt;$E245+$G245,$E245+$F245,$E245+$G245),$W245-IF($E245+$F245&lt;$E245+$G245,$E245+$F245,$E245+$G245),"")))))</f>
        <v/>
      </c>
      <c r="Z245" s="265" t="str">
        <f>IF(AND(IF($X245="",IF($E245+$F245&gt;$E245+$G245,$E245+$F245,$E245+$G245),"XXX")&lt;=IF($E245+$F245&gt;$E245+$G245,$E245+$F245,$E245+$G245),IF($X245="",IF($E245+$F245&gt;$E245+$G245,$E245+$F245,$E245+$G245),"XXX")&gt;=IF($E245+$F245&lt;$E245+$G245,$E245+$F245,$E245+$G245)),"",IF(OR($X245=Translation!$C$50,$X245=Translation!$D$50),"",IF(OR($X245=Translation!$C$51,$X245=Translation!$D$51),Translation!$K$5,IF($X245&gt;IF($E245+$F245&gt;$E245+$G245,$E245+$F245,$E245+$G245),$X245-IF($E245+$F245&gt;$E245+$G245,$E245+$F245,$E245+$G245),IF($X245&lt;IF($E245+$F245&lt;$E245+$G245,$E245+$F245,$E245+$G245),$X245-IF($E245+$F245&lt;$E245+$G245,$E245+$F245,$E245+$G245),"")))))</f>
        <v/>
      </c>
      <c r="AA245" s="278" t="str">
        <f>IF(ISBLANK(Report!AI245),"",AI245)</f>
        <v/>
      </c>
      <c r="AB245" s="25" t="str">
        <f t="shared" si="17"/>
        <v/>
      </c>
      <c r="AC245" s="26" t="str">
        <f t="shared" si="18"/>
        <v/>
      </c>
      <c r="AE245" s="45"/>
      <c r="AF245" s="177">
        <v>244</v>
      </c>
      <c r="AG245" s="177" t="str">
        <f t="shared" si="16"/>
        <v/>
      </c>
      <c r="AH245" s="177"/>
      <c r="AI245" s="16"/>
      <c r="AJ245" s="189"/>
    </row>
    <row r="246" spans="1:36" ht="17.399999999999999" x14ac:dyDescent="0.3">
      <c r="A246" s="190"/>
      <c r="B246" s="196"/>
      <c r="C246" s="267"/>
      <c r="D246" s="268"/>
      <c r="E246" s="269"/>
      <c r="F246" s="269"/>
      <c r="G246" s="269"/>
      <c r="H246" s="270" t="str">
        <f>IF(AND(I246&lt;&gt;"",I246&lt;&gt;"None"),VLOOKUP(I246,Translation!$N$4:$O$111,2,FALSE),"")</f>
        <v/>
      </c>
      <c r="I246" s="270"/>
      <c r="J246" s="269"/>
      <c r="K246" s="269"/>
      <c r="L246" s="269"/>
      <c r="M246" s="271"/>
      <c r="N246" s="272"/>
      <c r="O246" s="273" t="str">
        <f>IF(AND(IF($J246="",IF($E246+$F246&gt;$E246+$G246,$E246+$F246,$E246+$G246),"XXX")&lt;=IF($E246+$F246&gt;$E246+$G246,$E246+$F246,$E246+$G246),IF($J246="",IF($E246+$F246&gt;$E246+$G246,$E246+$F246,$E246+$G246),"XXX")&gt;=IF($E246+$F246&lt;$E246+$G246,$E246+$F246,$E246+$G246)),"",IF(OR($J246=Translation!$C$50,$J246=Translation!$D$50),"",IF(OR($J246=Translation!$C$51,$J246=Translation!$D$51),Translation!$K$5,IF($J246&gt;IF($E246+$F246&gt;$E246+$G246,$E246+$F246,$E246+$G246),$J246-IF($E246+$F246&gt;$E246+$G246,$E246+$F246,$E246+$G246),IF($J246&lt;IF($E246+$F246&lt;$E246+$G246,$E246+$F246,$E246+$G246),$J246-IF($E246+$F246&lt;$E246+$G246,$E246+$F246,$E246+$G246),"")))))</f>
        <v/>
      </c>
      <c r="P246" s="274" t="str">
        <f>IF(AND(IF($K246="",IF($E246+$F246&gt;$E246+$G246,$E246+$F246,$E246+$G246),"XXX")&lt;=IF($E246+$F246&gt;$E246+$G246,$E246+$F246,$E246+$G246),IF($K246="",IF($E246+$F246&gt;$E246+$G246,$E246+$F246,$E246+$G246),"XXX")&gt;=IF($E246+$F246&lt;$E246+$G246,$E246+$F246,$E246+$G246)),"",IF(OR($K246=Translation!$C$50,$K246=Translation!$D$50),"",IF(OR($K246=Translation!$C$51,$K246=Translation!$D$51),Translation!$K$5,IF($K246&gt;IF($E246+$F246&gt;$E246+$G246,$E246+$F246,$E246+$G246),$K246-IF($E246+$F246&gt;$E246+$G246,$E246+$F246,$E246+$G246),IF($K246&lt;IF($E246+$F246&lt;$E246+$G246,$E246+$F246,$E246+$G246),$K246-IF($E246+$F246&lt;$E246+$G246,$E246+$F246,$E246+$G246),"")))))</f>
        <v/>
      </c>
      <c r="Q246" s="274" t="str">
        <f>IF(AND(IF($L246="",IF($E246+$F246&gt;$E246+$G246,$E246+$F246,$E246+$G246),"XXX")&lt;=IF($E246+$F246&gt;$E246+$G246,$E246+$F246,$E246+$G246),IF($L246="",IF($E246+$F246&gt;$E246+$G246,$E246+$F246,$E246+$G246),"XXX")&gt;=IF($E246+$F246&lt;$E246+$G246,$E246+$F246,$E246+$G246)),"",IF(OR($L246=Translation!$C$50,$L246=Translation!$D$50),"",IF(OR($L246=Translation!$C$51,$L246=Translation!$D$51),Translation!$K$5,IF($L246&gt;IF($E246+$F246&gt;$E246+$G246,$E246+$F246,$E246+$G246),$L246-IF($E246+$F246&gt;$E246+$G246,$E246+$F246,$E246+$G246),IF($L246&lt;IF($E246+$F246&lt;$E246+$G246,$E246+$F246,$E246+$G246),$L246-IF($E246+$F246&lt;$E246+$G246,$E246+$F246,$E246+$G246),"")))))</f>
        <v/>
      </c>
      <c r="R246" s="274" t="str">
        <f>IF(AND(IF($M246="",IF($E246+$F246&gt;$E246+$G246,$E246+$F246,$E246+$G246),"XXX")&lt;=IF($E246+$F246&gt;$E246+$G246,$E246+$F246,$E246+$G246),IF($M246="",IF($E246+$F246&gt;$E246+$G246,$E246+$F246,$E246+$G246),"XXX")&gt;=IF($E246+$F246&lt;$E246+$G246,$E246+$F246,$E246+$G246)),"",IF(OR($M246=Translation!$C$50,$M246=Translation!$D$50),"",IF(OR($M246=Translation!$C$51,$M246=Translation!$D$51),Translation!$K$5,IF($M246&gt;IF($E246+$F246&gt;$E246+$G246,$E246+$F246,$E246+$G246),$M246-IF($E246+$F246&gt;$E246+$G246,$E246+$F246,$E246+$G246),IF($M246&lt;IF($E246+$F246&lt;$E246+$G246,$E246+$F246,$E246+$G246),$M246-IF($E246+$F246&lt;$E246+$G246,$E246+$F246,$E246+$G246),"")))))</f>
        <v/>
      </c>
      <c r="S246" s="275"/>
      <c r="T246" s="23" t="str">
        <f t="shared" si="15"/>
        <v/>
      </c>
      <c r="U246" s="24" t="str">
        <f t="shared" si="19"/>
        <v/>
      </c>
      <c r="V246" s="261"/>
      <c r="W246" s="276"/>
      <c r="X246" s="277"/>
      <c r="Y246" s="264" t="str">
        <f>IF(AND(IF($W246="",IF($E246+$F246&gt;$E246+$G246,$E246+$F246,$E246+$G246),"XXX")&lt;=IF($E246+$F246&gt;$E246+$G246,$E246+$F246,$E246+$G246),IF($W246="",IF($E246+$F246&gt;$E246+$G246,$E246+$F246,$E246+$G246),"XXX")&gt;=IF($E246+$F246&lt;$E246+$G246,$E246+$F246,$E246+$G246)),"",IF(OR($W246=Translation!$C$50,$W246=Translation!$D$50),"",IF(OR($W246=Translation!$C$51,$W246=Translation!$D$51),Translation!$K$5,IF($W246&gt;IF($E246+$F246&gt;$E246+$G246,$E246+$F246,$E246+$G246),$W246-IF($E246+$F246&gt;$E246+$G246,$E246+$F246,$E246+$G246),IF($W246&lt;IF($E246+$F246&lt;$E246+$G246,$E246+$F246,$E246+$G246),$W246-IF($E246+$F246&lt;$E246+$G246,$E246+$F246,$E246+$G246),"")))))</f>
        <v/>
      </c>
      <c r="Z246" s="265" t="str">
        <f>IF(AND(IF($X246="",IF($E246+$F246&gt;$E246+$G246,$E246+$F246,$E246+$G246),"XXX")&lt;=IF($E246+$F246&gt;$E246+$G246,$E246+$F246,$E246+$G246),IF($X246="",IF($E246+$F246&gt;$E246+$G246,$E246+$F246,$E246+$G246),"XXX")&gt;=IF($E246+$F246&lt;$E246+$G246,$E246+$F246,$E246+$G246)),"",IF(OR($X246=Translation!$C$50,$X246=Translation!$D$50),"",IF(OR($X246=Translation!$C$51,$X246=Translation!$D$51),Translation!$K$5,IF($X246&gt;IF($E246+$F246&gt;$E246+$G246,$E246+$F246,$E246+$G246),$X246-IF($E246+$F246&gt;$E246+$G246,$E246+$F246,$E246+$G246),IF($X246&lt;IF($E246+$F246&lt;$E246+$G246,$E246+$F246,$E246+$G246),$X246-IF($E246+$F246&lt;$E246+$G246,$E246+$F246,$E246+$G246),"")))))</f>
        <v/>
      </c>
      <c r="AA246" s="278" t="str">
        <f>IF(ISBLANK(Report!AI246),"",AI246)</f>
        <v/>
      </c>
      <c r="AB246" s="25" t="str">
        <f t="shared" si="17"/>
        <v/>
      </c>
      <c r="AC246" s="26" t="str">
        <f t="shared" si="18"/>
        <v/>
      </c>
      <c r="AE246" s="45"/>
      <c r="AF246" s="15">
        <v>245</v>
      </c>
      <c r="AG246" s="177" t="str">
        <f t="shared" si="16"/>
        <v/>
      </c>
      <c r="AH246" s="177"/>
      <c r="AI246" s="16"/>
      <c r="AJ246" s="189"/>
    </row>
    <row r="247" spans="1:36" ht="17.399999999999999" x14ac:dyDescent="0.3">
      <c r="A247" s="190"/>
      <c r="B247" s="196"/>
      <c r="C247" s="267"/>
      <c r="D247" s="268"/>
      <c r="E247" s="269"/>
      <c r="F247" s="269"/>
      <c r="G247" s="269"/>
      <c r="H247" s="270" t="str">
        <f>IF(AND(I247&lt;&gt;"",I247&lt;&gt;"None"),VLOOKUP(I247,Translation!$N$4:$O$111,2,FALSE),"")</f>
        <v/>
      </c>
      <c r="I247" s="270"/>
      <c r="J247" s="269"/>
      <c r="K247" s="269"/>
      <c r="L247" s="269"/>
      <c r="M247" s="271"/>
      <c r="N247" s="272"/>
      <c r="O247" s="273" t="str">
        <f>IF(AND(IF($J247="",IF($E247+$F247&gt;$E247+$G247,$E247+$F247,$E247+$G247),"XXX")&lt;=IF($E247+$F247&gt;$E247+$G247,$E247+$F247,$E247+$G247),IF($J247="",IF($E247+$F247&gt;$E247+$G247,$E247+$F247,$E247+$G247),"XXX")&gt;=IF($E247+$F247&lt;$E247+$G247,$E247+$F247,$E247+$G247)),"",IF(OR($J247=Translation!$C$50,$J247=Translation!$D$50),"",IF(OR($J247=Translation!$C$51,$J247=Translation!$D$51),Translation!$K$5,IF($J247&gt;IF($E247+$F247&gt;$E247+$G247,$E247+$F247,$E247+$G247),$J247-IF($E247+$F247&gt;$E247+$G247,$E247+$F247,$E247+$G247),IF($J247&lt;IF($E247+$F247&lt;$E247+$G247,$E247+$F247,$E247+$G247),$J247-IF($E247+$F247&lt;$E247+$G247,$E247+$F247,$E247+$G247),"")))))</f>
        <v/>
      </c>
      <c r="P247" s="274" t="str">
        <f>IF(AND(IF($K247="",IF($E247+$F247&gt;$E247+$G247,$E247+$F247,$E247+$G247),"XXX")&lt;=IF($E247+$F247&gt;$E247+$G247,$E247+$F247,$E247+$G247),IF($K247="",IF($E247+$F247&gt;$E247+$G247,$E247+$F247,$E247+$G247),"XXX")&gt;=IF($E247+$F247&lt;$E247+$G247,$E247+$F247,$E247+$G247)),"",IF(OR($K247=Translation!$C$50,$K247=Translation!$D$50),"",IF(OR($K247=Translation!$C$51,$K247=Translation!$D$51),Translation!$K$5,IF($K247&gt;IF($E247+$F247&gt;$E247+$G247,$E247+$F247,$E247+$G247),$K247-IF($E247+$F247&gt;$E247+$G247,$E247+$F247,$E247+$G247),IF($K247&lt;IF($E247+$F247&lt;$E247+$G247,$E247+$F247,$E247+$G247),$K247-IF($E247+$F247&lt;$E247+$G247,$E247+$F247,$E247+$G247),"")))))</f>
        <v/>
      </c>
      <c r="Q247" s="274" t="str">
        <f>IF(AND(IF($L247="",IF($E247+$F247&gt;$E247+$G247,$E247+$F247,$E247+$G247),"XXX")&lt;=IF($E247+$F247&gt;$E247+$G247,$E247+$F247,$E247+$G247),IF($L247="",IF($E247+$F247&gt;$E247+$G247,$E247+$F247,$E247+$G247),"XXX")&gt;=IF($E247+$F247&lt;$E247+$G247,$E247+$F247,$E247+$G247)),"",IF(OR($L247=Translation!$C$50,$L247=Translation!$D$50),"",IF(OR($L247=Translation!$C$51,$L247=Translation!$D$51),Translation!$K$5,IF($L247&gt;IF($E247+$F247&gt;$E247+$G247,$E247+$F247,$E247+$G247),$L247-IF($E247+$F247&gt;$E247+$G247,$E247+$F247,$E247+$G247),IF($L247&lt;IF($E247+$F247&lt;$E247+$G247,$E247+$F247,$E247+$G247),$L247-IF($E247+$F247&lt;$E247+$G247,$E247+$F247,$E247+$G247),"")))))</f>
        <v/>
      </c>
      <c r="R247" s="274" t="str">
        <f>IF(AND(IF($M247="",IF($E247+$F247&gt;$E247+$G247,$E247+$F247,$E247+$G247),"XXX")&lt;=IF($E247+$F247&gt;$E247+$G247,$E247+$F247,$E247+$G247),IF($M247="",IF($E247+$F247&gt;$E247+$G247,$E247+$F247,$E247+$G247),"XXX")&gt;=IF($E247+$F247&lt;$E247+$G247,$E247+$F247,$E247+$G247)),"",IF(OR($M247=Translation!$C$50,$M247=Translation!$D$50),"",IF(OR($M247=Translation!$C$51,$M247=Translation!$D$51),Translation!$K$5,IF($M247&gt;IF($E247+$F247&gt;$E247+$G247,$E247+$F247,$E247+$G247),$M247-IF($E247+$F247&gt;$E247+$G247,$E247+$F247,$E247+$G247),IF($M247&lt;IF($E247+$F247&lt;$E247+$G247,$E247+$F247,$E247+$G247),$M247-IF($E247+$F247&lt;$E247+$G247,$E247+$F247,$E247+$G247),"")))))</f>
        <v/>
      </c>
      <c r="S247" s="275"/>
      <c r="T247" s="23" t="str">
        <f t="shared" si="15"/>
        <v/>
      </c>
      <c r="U247" s="24" t="str">
        <f t="shared" si="19"/>
        <v/>
      </c>
      <c r="V247" s="261"/>
      <c r="W247" s="276"/>
      <c r="X247" s="277"/>
      <c r="Y247" s="264" t="str">
        <f>IF(AND(IF($W247="",IF($E247+$F247&gt;$E247+$G247,$E247+$F247,$E247+$G247),"XXX")&lt;=IF($E247+$F247&gt;$E247+$G247,$E247+$F247,$E247+$G247),IF($W247="",IF($E247+$F247&gt;$E247+$G247,$E247+$F247,$E247+$G247),"XXX")&gt;=IF($E247+$F247&lt;$E247+$G247,$E247+$F247,$E247+$G247)),"",IF(OR($W247=Translation!$C$50,$W247=Translation!$D$50),"",IF(OR($W247=Translation!$C$51,$W247=Translation!$D$51),Translation!$K$5,IF($W247&gt;IF($E247+$F247&gt;$E247+$G247,$E247+$F247,$E247+$G247),$W247-IF($E247+$F247&gt;$E247+$G247,$E247+$F247,$E247+$G247),IF($W247&lt;IF($E247+$F247&lt;$E247+$G247,$E247+$F247,$E247+$G247),$W247-IF($E247+$F247&lt;$E247+$G247,$E247+$F247,$E247+$G247),"")))))</f>
        <v/>
      </c>
      <c r="Z247" s="265" t="str">
        <f>IF(AND(IF($X247="",IF($E247+$F247&gt;$E247+$G247,$E247+$F247,$E247+$G247),"XXX")&lt;=IF($E247+$F247&gt;$E247+$G247,$E247+$F247,$E247+$G247),IF($X247="",IF($E247+$F247&gt;$E247+$G247,$E247+$F247,$E247+$G247),"XXX")&gt;=IF($E247+$F247&lt;$E247+$G247,$E247+$F247,$E247+$G247)),"",IF(OR($X247=Translation!$C$50,$X247=Translation!$D$50),"",IF(OR($X247=Translation!$C$51,$X247=Translation!$D$51),Translation!$K$5,IF($X247&gt;IF($E247+$F247&gt;$E247+$G247,$E247+$F247,$E247+$G247),$X247-IF($E247+$F247&gt;$E247+$G247,$E247+$F247,$E247+$G247),IF($X247&lt;IF($E247+$F247&lt;$E247+$G247,$E247+$F247,$E247+$G247),$X247-IF($E247+$F247&lt;$E247+$G247,$E247+$F247,$E247+$G247),"")))))</f>
        <v/>
      </c>
      <c r="AA247" s="278" t="str">
        <f>IF(ISBLANK(Report!AI247),"",AI247)</f>
        <v/>
      </c>
      <c r="AB247" s="25" t="str">
        <f t="shared" si="17"/>
        <v/>
      </c>
      <c r="AC247" s="26" t="str">
        <f t="shared" si="18"/>
        <v/>
      </c>
      <c r="AE247" s="45"/>
      <c r="AF247" s="177">
        <v>246</v>
      </c>
      <c r="AG247" s="177" t="str">
        <f t="shared" si="16"/>
        <v/>
      </c>
      <c r="AH247" s="177"/>
      <c r="AI247" s="16"/>
      <c r="AJ247" s="189"/>
    </row>
    <row r="248" spans="1:36" ht="17.399999999999999" x14ac:dyDescent="0.3">
      <c r="A248" s="190"/>
      <c r="B248" s="196"/>
      <c r="C248" s="267"/>
      <c r="D248" s="268"/>
      <c r="E248" s="269"/>
      <c r="F248" s="269"/>
      <c r="G248" s="269"/>
      <c r="H248" s="270" t="str">
        <f>IF(AND(I248&lt;&gt;"",I248&lt;&gt;"None"),VLOOKUP(I248,Translation!$N$4:$O$111,2,FALSE),"")</f>
        <v/>
      </c>
      <c r="I248" s="270"/>
      <c r="J248" s="269"/>
      <c r="K248" s="269"/>
      <c r="L248" s="269"/>
      <c r="M248" s="271"/>
      <c r="N248" s="272"/>
      <c r="O248" s="273" t="str">
        <f>IF(AND(IF($J248="",IF($E248+$F248&gt;$E248+$G248,$E248+$F248,$E248+$G248),"XXX")&lt;=IF($E248+$F248&gt;$E248+$G248,$E248+$F248,$E248+$G248),IF($J248="",IF($E248+$F248&gt;$E248+$G248,$E248+$F248,$E248+$G248),"XXX")&gt;=IF($E248+$F248&lt;$E248+$G248,$E248+$F248,$E248+$G248)),"",IF(OR($J248=Translation!$C$50,$J248=Translation!$D$50),"",IF(OR($J248=Translation!$C$51,$J248=Translation!$D$51),Translation!$K$5,IF($J248&gt;IF($E248+$F248&gt;$E248+$G248,$E248+$F248,$E248+$G248),$J248-IF($E248+$F248&gt;$E248+$G248,$E248+$F248,$E248+$G248),IF($J248&lt;IF($E248+$F248&lt;$E248+$G248,$E248+$F248,$E248+$G248),$J248-IF($E248+$F248&lt;$E248+$G248,$E248+$F248,$E248+$G248),"")))))</f>
        <v/>
      </c>
      <c r="P248" s="274" t="str">
        <f>IF(AND(IF($K248="",IF($E248+$F248&gt;$E248+$G248,$E248+$F248,$E248+$G248),"XXX")&lt;=IF($E248+$F248&gt;$E248+$G248,$E248+$F248,$E248+$G248),IF($K248="",IF($E248+$F248&gt;$E248+$G248,$E248+$F248,$E248+$G248),"XXX")&gt;=IF($E248+$F248&lt;$E248+$G248,$E248+$F248,$E248+$G248)),"",IF(OR($K248=Translation!$C$50,$K248=Translation!$D$50),"",IF(OR($K248=Translation!$C$51,$K248=Translation!$D$51),Translation!$K$5,IF($K248&gt;IF($E248+$F248&gt;$E248+$G248,$E248+$F248,$E248+$G248),$K248-IF($E248+$F248&gt;$E248+$G248,$E248+$F248,$E248+$G248),IF($K248&lt;IF($E248+$F248&lt;$E248+$G248,$E248+$F248,$E248+$G248),$K248-IF($E248+$F248&lt;$E248+$G248,$E248+$F248,$E248+$G248),"")))))</f>
        <v/>
      </c>
      <c r="Q248" s="274" t="str">
        <f>IF(AND(IF($L248="",IF($E248+$F248&gt;$E248+$G248,$E248+$F248,$E248+$G248),"XXX")&lt;=IF($E248+$F248&gt;$E248+$G248,$E248+$F248,$E248+$G248),IF($L248="",IF($E248+$F248&gt;$E248+$G248,$E248+$F248,$E248+$G248),"XXX")&gt;=IF($E248+$F248&lt;$E248+$G248,$E248+$F248,$E248+$G248)),"",IF(OR($L248=Translation!$C$50,$L248=Translation!$D$50),"",IF(OR($L248=Translation!$C$51,$L248=Translation!$D$51),Translation!$K$5,IF($L248&gt;IF($E248+$F248&gt;$E248+$G248,$E248+$F248,$E248+$G248),$L248-IF($E248+$F248&gt;$E248+$G248,$E248+$F248,$E248+$G248),IF($L248&lt;IF($E248+$F248&lt;$E248+$G248,$E248+$F248,$E248+$G248),$L248-IF($E248+$F248&lt;$E248+$G248,$E248+$F248,$E248+$G248),"")))))</f>
        <v/>
      </c>
      <c r="R248" s="274" t="str">
        <f>IF(AND(IF($M248="",IF($E248+$F248&gt;$E248+$G248,$E248+$F248,$E248+$G248),"XXX")&lt;=IF($E248+$F248&gt;$E248+$G248,$E248+$F248,$E248+$G248),IF($M248="",IF($E248+$F248&gt;$E248+$G248,$E248+$F248,$E248+$G248),"XXX")&gt;=IF($E248+$F248&lt;$E248+$G248,$E248+$F248,$E248+$G248)),"",IF(OR($M248=Translation!$C$50,$M248=Translation!$D$50),"",IF(OR($M248=Translation!$C$51,$M248=Translation!$D$51),Translation!$K$5,IF($M248&gt;IF($E248+$F248&gt;$E248+$G248,$E248+$F248,$E248+$G248),$M248-IF($E248+$F248&gt;$E248+$G248,$E248+$F248,$E248+$G248),IF($M248&lt;IF($E248+$F248&lt;$E248+$G248,$E248+$F248,$E248+$G248),$M248-IF($E248+$F248&lt;$E248+$G248,$E248+$F248,$E248+$G248),"")))))</f>
        <v/>
      </c>
      <c r="S248" s="275"/>
      <c r="T248" s="23" t="str">
        <f t="shared" si="15"/>
        <v/>
      </c>
      <c r="U248" s="24" t="str">
        <f t="shared" si="19"/>
        <v/>
      </c>
      <c r="V248" s="261"/>
      <c r="W248" s="276"/>
      <c r="X248" s="277"/>
      <c r="Y248" s="264" t="str">
        <f>IF(AND(IF($W248="",IF($E248+$F248&gt;$E248+$G248,$E248+$F248,$E248+$G248),"XXX")&lt;=IF($E248+$F248&gt;$E248+$G248,$E248+$F248,$E248+$G248),IF($W248="",IF($E248+$F248&gt;$E248+$G248,$E248+$F248,$E248+$G248),"XXX")&gt;=IF($E248+$F248&lt;$E248+$G248,$E248+$F248,$E248+$G248)),"",IF(OR($W248=Translation!$C$50,$W248=Translation!$D$50),"",IF(OR($W248=Translation!$C$51,$W248=Translation!$D$51),Translation!$K$5,IF($W248&gt;IF($E248+$F248&gt;$E248+$G248,$E248+$F248,$E248+$G248),$W248-IF($E248+$F248&gt;$E248+$G248,$E248+$F248,$E248+$G248),IF($W248&lt;IF($E248+$F248&lt;$E248+$G248,$E248+$F248,$E248+$G248),$W248-IF($E248+$F248&lt;$E248+$G248,$E248+$F248,$E248+$G248),"")))))</f>
        <v/>
      </c>
      <c r="Z248" s="265" t="str">
        <f>IF(AND(IF($X248="",IF($E248+$F248&gt;$E248+$G248,$E248+$F248,$E248+$G248),"XXX")&lt;=IF($E248+$F248&gt;$E248+$G248,$E248+$F248,$E248+$G248),IF($X248="",IF($E248+$F248&gt;$E248+$G248,$E248+$F248,$E248+$G248),"XXX")&gt;=IF($E248+$F248&lt;$E248+$G248,$E248+$F248,$E248+$G248)),"",IF(OR($X248=Translation!$C$50,$X248=Translation!$D$50),"",IF(OR($X248=Translation!$C$51,$X248=Translation!$D$51),Translation!$K$5,IF($X248&gt;IF($E248+$F248&gt;$E248+$G248,$E248+$F248,$E248+$G248),$X248-IF($E248+$F248&gt;$E248+$G248,$E248+$F248,$E248+$G248),IF($X248&lt;IF($E248+$F248&lt;$E248+$G248,$E248+$F248,$E248+$G248),$X248-IF($E248+$F248&lt;$E248+$G248,$E248+$F248,$E248+$G248),"")))))</f>
        <v/>
      </c>
      <c r="AA248" s="278" t="str">
        <f>IF(ISBLANK(Report!AI248),"",AI248)</f>
        <v/>
      </c>
      <c r="AB248" s="25" t="str">
        <f t="shared" si="17"/>
        <v/>
      </c>
      <c r="AC248" s="26" t="str">
        <f t="shared" si="18"/>
        <v/>
      </c>
      <c r="AE248" s="45"/>
      <c r="AF248" s="15">
        <v>247</v>
      </c>
      <c r="AG248" s="177" t="str">
        <f t="shared" si="16"/>
        <v/>
      </c>
      <c r="AH248" s="177"/>
      <c r="AI248" s="16"/>
      <c r="AJ248" s="189"/>
    </row>
    <row r="249" spans="1:36" ht="17.399999999999999" x14ac:dyDescent="0.3">
      <c r="A249" s="190"/>
      <c r="B249" s="196"/>
      <c r="C249" s="267"/>
      <c r="D249" s="268"/>
      <c r="E249" s="269"/>
      <c r="F249" s="269"/>
      <c r="G249" s="269"/>
      <c r="H249" s="270" t="str">
        <f>IF(AND(I249&lt;&gt;"",I249&lt;&gt;"None"),VLOOKUP(I249,Translation!$N$4:$O$111,2,FALSE),"")</f>
        <v/>
      </c>
      <c r="I249" s="270"/>
      <c r="J249" s="269"/>
      <c r="K249" s="269"/>
      <c r="L249" s="269"/>
      <c r="M249" s="271"/>
      <c r="N249" s="272"/>
      <c r="O249" s="273" t="str">
        <f>IF(AND(IF($J249="",IF($E249+$F249&gt;$E249+$G249,$E249+$F249,$E249+$G249),"XXX")&lt;=IF($E249+$F249&gt;$E249+$G249,$E249+$F249,$E249+$G249),IF($J249="",IF($E249+$F249&gt;$E249+$G249,$E249+$F249,$E249+$G249),"XXX")&gt;=IF($E249+$F249&lt;$E249+$G249,$E249+$F249,$E249+$G249)),"",IF(OR($J249=Translation!$C$50,$J249=Translation!$D$50),"",IF(OR($J249=Translation!$C$51,$J249=Translation!$D$51),Translation!$K$5,IF($J249&gt;IF($E249+$F249&gt;$E249+$G249,$E249+$F249,$E249+$G249),$J249-IF($E249+$F249&gt;$E249+$G249,$E249+$F249,$E249+$G249),IF($J249&lt;IF($E249+$F249&lt;$E249+$G249,$E249+$F249,$E249+$G249),$J249-IF($E249+$F249&lt;$E249+$G249,$E249+$F249,$E249+$G249),"")))))</f>
        <v/>
      </c>
      <c r="P249" s="274" t="str">
        <f>IF(AND(IF($K249="",IF($E249+$F249&gt;$E249+$G249,$E249+$F249,$E249+$G249),"XXX")&lt;=IF($E249+$F249&gt;$E249+$G249,$E249+$F249,$E249+$G249),IF($K249="",IF($E249+$F249&gt;$E249+$G249,$E249+$F249,$E249+$G249),"XXX")&gt;=IF($E249+$F249&lt;$E249+$G249,$E249+$F249,$E249+$G249)),"",IF(OR($K249=Translation!$C$50,$K249=Translation!$D$50),"",IF(OR($K249=Translation!$C$51,$K249=Translation!$D$51),Translation!$K$5,IF($K249&gt;IF($E249+$F249&gt;$E249+$G249,$E249+$F249,$E249+$G249),$K249-IF($E249+$F249&gt;$E249+$G249,$E249+$F249,$E249+$G249),IF($K249&lt;IF($E249+$F249&lt;$E249+$G249,$E249+$F249,$E249+$G249),$K249-IF($E249+$F249&lt;$E249+$G249,$E249+$F249,$E249+$G249),"")))))</f>
        <v/>
      </c>
      <c r="Q249" s="274" t="str">
        <f>IF(AND(IF($L249="",IF($E249+$F249&gt;$E249+$G249,$E249+$F249,$E249+$G249),"XXX")&lt;=IF($E249+$F249&gt;$E249+$G249,$E249+$F249,$E249+$G249),IF($L249="",IF($E249+$F249&gt;$E249+$G249,$E249+$F249,$E249+$G249),"XXX")&gt;=IF($E249+$F249&lt;$E249+$G249,$E249+$F249,$E249+$G249)),"",IF(OR($L249=Translation!$C$50,$L249=Translation!$D$50),"",IF(OR($L249=Translation!$C$51,$L249=Translation!$D$51),Translation!$K$5,IF($L249&gt;IF($E249+$F249&gt;$E249+$G249,$E249+$F249,$E249+$G249),$L249-IF($E249+$F249&gt;$E249+$G249,$E249+$F249,$E249+$G249),IF($L249&lt;IF($E249+$F249&lt;$E249+$G249,$E249+$F249,$E249+$G249),$L249-IF($E249+$F249&lt;$E249+$G249,$E249+$F249,$E249+$G249),"")))))</f>
        <v/>
      </c>
      <c r="R249" s="274" t="str">
        <f>IF(AND(IF($M249="",IF($E249+$F249&gt;$E249+$G249,$E249+$F249,$E249+$G249),"XXX")&lt;=IF($E249+$F249&gt;$E249+$G249,$E249+$F249,$E249+$G249),IF($M249="",IF($E249+$F249&gt;$E249+$G249,$E249+$F249,$E249+$G249),"XXX")&gt;=IF($E249+$F249&lt;$E249+$G249,$E249+$F249,$E249+$G249)),"",IF(OR($M249=Translation!$C$50,$M249=Translation!$D$50),"",IF(OR($M249=Translation!$C$51,$M249=Translation!$D$51),Translation!$K$5,IF($M249&gt;IF($E249+$F249&gt;$E249+$G249,$E249+$F249,$E249+$G249),$M249-IF($E249+$F249&gt;$E249+$G249,$E249+$F249,$E249+$G249),IF($M249&lt;IF($E249+$F249&lt;$E249+$G249,$E249+$F249,$E249+$G249),$M249-IF($E249+$F249&lt;$E249+$G249,$E249+$F249,$E249+$G249),"")))))</f>
        <v/>
      </c>
      <c r="S249" s="275"/>
      <c r="T249" s="23" t="str">
        <f t="shared" si="15"/>
        <v/>
      </c>
      <c r="U249" s="24" t="str">
        <f t="shared" si="19"/>
        <v/>
      </c>
      <c r="V249" s="261"/>
      <c r="W249" s="276"/>
      <c r="X249" s="277"/>
      <c r="Y249" s="264" t="str">
        <f>IF(AND(IF($W249="",IF($E249+$F249&gt;$E249+$G249,$E249+$F249,$E249+$G249),"XXX")&lt;=IF($E249+$F249&gt;$E249+$G249,$E249+$F249,$E249+$G249),IF($W249="",IF($E249+$F249&gt;$E249+$G249,$E249+$F249,$E249+$G249),"XXX")&gt;=IF($E249+$F249&lt;$E249+$G249,$E249+$F249,$E249+$G249)),"",IF(OR($W249=Translation!$C$50,$W249=Translation!$D$50),"",IF(OR($W249=Translation!$C$51,$W249=Translation!$D$51),Translation!$K$5,IF($W249&gt;IF($E249+$F249&gt;$E249+$G249,$E249+$F249,$E249+$G249),$W249-IF($E249+$F249&gt;$E249+$G249,$E249+$F249,$E249+$G249),IF($W249&lt;IF($E249+$F249&lt;$E249+$G249,$E249+$F249,$E249+$G249),$W249-IF($E249+$F249&lt;$E249+$G249,$E249+$F249,$E249+$G249),"")))))</f>
        <v/>
      </c>
      <c r="Z249" s="265" t="str">
        <f>IF(AND(IF($X249="",IF($E249+$F249&gt;$E249+$G249,$E249+$F249,$E249+$G249),"XXX")&lt;=IF($E249+$F249&gt;$E249+$G249,$E249+$F249,$E249+$G249),IF($X249="",IF($E249+$F249&gt;$E249+$G249,$E249+$F249,$E249+$G249),"XXX")&gt;=IF($E249+$F249&lt;$E249+$G249,$E249+$F249,$E249+$G249)),"",IF(OR($X249=Translation!$C$50,$X249=Translation!$D$50),"",IF(OR($X249=Translation!$C$51,$X249=Translation!$D$51),Translation!$K$5,IF($X249&gt;IF($E249+$F249&gt;$E249+$G249,$E249+$F249,$E249+$G249),$X249-IF($E249+$F249&gt;$E249+$G249,$E249+$F249,$E249+$G249),IF($X249&lt;IF($E249+$F249&lt;$E249+$G249,$E249+$F249,$E249+$G249),$X249-IF($E249+$F249&lt;$E249+$G249,$E249+$F249,$E249+$G249),"")))))</f>
        <v/>
      </c>
      <c r="AA249" s="278" t="str">
        <f>IF(ISBLANK(Report!AI249),"",AI249)</f>
        <v/>
      </c>
      <c r="AB249" s="25" t="str">
        <f t="shared" si="17"/>
        <v/>
      </c>
      <c r="AC249" s="26" t="str">
        <f t="shared" si="18"/>
        <v/>
      </c>
      <c r="AE249" s="45"/>
      <c r="AF249" s="177">
        <v>248</v>
      </c>
      <c r="AG249" s="177" t="str">
        <f t="shared" si="16"/>
        <v/>
      </c>
      <c r="AH249" s="177"/>
      <c r="AI249" s="16"/>
      <c r="AJ249" s="189"/>
    </row>
    <row r="250" spans="1:36" ht="17.399999999999999" x14ac:dyDescent="0.3">
      <c r="A250" s="190"/>
      <c r="B250" s="196"/>
      <c r="C250" s="267"/>
      <c r="D250" s="268"/>
      <c r="E250" s="269"/>
      <c r="F250" s="269"/>
      <c r="G250" s="269"/>
      <c r="H250" s="270" t="str">
        <f>IF(AND(I250&lt;&gt;"",I250&lt;&gt;"None"),VLOOKUP(I250,Translation!$N$4:$O$111,2,FALSE),"")</f>
        <v/>
      </c>
      <c r="I250" s="270"/>
      <c r="J250" s="269"/>
      <c r="K250" s="269"/>
      <c r="L250" s="269"/>
      <c r="M250" s="271"/>
      <c r="N250" s="272"/>
      <c r="O250" s="273" t="str">
        <f>IF(AND(IF($J250="",IF($E250+$F250&gt;$E250+$G250,$E250+$F250,$E250+$G250),"XXX")&lt;=IF($E250+$F250&gt;$E250+$G250,$E250+$F250,$E250+$G250),IF($J250="",IF($E250+$F250&gt;$E250+$G250,$E250+$F250,$E250+$G250),"XXX")&gt;=IF($E250+$F250&lt;$E250+$G250,$E250+$F250,$E250+$G250)),"",IF(OR($J250=Translation!$C$50,$J250=Translation!$D$50),"",IF(OR($J250=Translation!$C$51,$J250=Translation!$D$51),Translation!$K$5,IF($J250&gt;IF($E250+$F250&gt;$E250+$G250,$E250+$F250,$E250+$G250),$J250-IF($E250+$F250&gt;$E250+$G250,$E250+$F250,$E250+$G250),IF($J250&lt;IF($E250+$F250&lt;$E250+$G250,$E250+$F250,$E250+$G250),$J250-IF($E250+$F250&lt;$E250+$G250,$E250+$F250,$E250+$G250),"")))))</f>
        <v/>
      </c>
      <c r="P250" s="274" t="str">
        <f>IF(AND(IF($K250="",IF($E250+$F250&gt;$E250+$G250,$E250+$F250,$E250+$G250),"XXX")&lt;=IF($E250+$F250&gt;$E250+$G250,$E250+$F250,$E250+$G250),IF($K250="",IF($E250+$F250&gt;$E250+$G250,$E250+$F250,$E250+$G250),"XXX")&gt;=IF($E250+$F250&lt;$E250+$G250,$E250+$F250,$E250+$G250)),"",IF(OR($K250=Translation!$C$50,$K250=Translation!$D$50),"",IF(OR($K250=Translation!$C$51,$K250=Translation!$D$51),Translation!$K$5,IF($K250&gt;IF($E250+$F250&gt;$E250+$G250,$E250+$F250,$E250+$G250),$K250-IF($E250+$F250&gt;$E250+$G250,$E250+$F250,$E250+$G250),IF($K250&lt;IF($E250+$F250&lt;$E250+$G250,$E250+$F250,$E250+$G250),$K250-IF($E250+$F250&lt;$E250+$G250,$E250+$F250,$E250+$G250),"")))))</f>
        <v/>
      </c>
      <c r="Q250" s="274" t="str">
        <f>IF(AND(IF($L250="",IF($E250+$F250&gt;$E250+$G250,$E250+$F250,$E250+$G250),"XXX")&lt;=IF($E250+$F250&gt;$E250+$G250,$E250+$F250,$E250+$G250),IF($L250="",IF($E250+$F250&gt;$E250+$G250,$E250+$F250,$E250+$G250),"XXX")&gt;=IF($E250+$F250&lt;$E250+$G250,$E250+$F250,$E250+$G250)),"",IF(OR($L250=Translation!$C$50,$L250=Translation!$D$50),"",IF(OR($L250=Translation!$C$51,$L250=Translation!$D$51),Translation!$K$5,IF($L250&gt;IF($E250+$F250&gt;$E250+$G250,$E250+$F250,$E250+$G250),$L250-IF($E250+$F250&gt;$E250+$G250,$E250+$F250,$E250+$G250),IF($L250&lt;IF($E250+$F250&lt;$E250+$G250,$E250+$F250,$E250+$G250),$L250-IF($E250+$F250&lt;$E250+$G250,$E250+$F250,$E250+$G250),"")))))</f>
        <v/>
      </c>
      <c r="R250" s="274" t="str">
        <f>IF(AND(IF($M250="",IF($E250+$F250&gt;$E250+$G250,$E250+$F250,$E250+$G250),"XXX")&lt;=IF($E250+$F250&gt;$E250+$G250,$E250+$F250,$E250+$G250),IF($M250="",IF($E250+$F250&gt;$E250+$G250,$E250+$F250,$E250+$G250),"XXX")&gt;=IF($E250+$F250&lt;$E250+$G250,$E250+$F250,$E250+$G250)),"",IF(OR($M250=Translation!$C$50,$M250=Translation!$D$50),"",IF(OR($M250=Translation!$C$51,$M250=Translation!$D$51),Translation!$K$5,IF($M250&gt;IF($E250+$F250&gt;$E250+$G250,$E250+$F250,$E250+$G250),$M250-IF($E250+$F250&gt;$E250+$G250,$E250+$F250,$E250+$G250),IF($M250&lt;IF($E250+$F250&lt;$E250+$G250,$E250+$F250,$E250+$G250),$M250-IF($E250+$F250&lt;$E250+$G250,$E250+$F250,$E250+$G250),"")))))</f>
        <v/>
      </c>
      <c r="S250" s="275"/>
      <c r="T250" s="23" t="str">
        <f t="shared" si="15"/>
        <v/>
      </c>
      <c r="U250" s="24" t="str">
        <f t="shared" si="19"/>
        <v/>
      </c>
      <c r="V250" s="261"/>
      <c r="W250" s="276"/>
      <c r="X250" s="277"/>
      <c r="Y250" s="264" t="str">
        <f>IF(AND(IF($W250="",IF($E250+$F250&gt;$E250+$G250,$E250+$F250,$E250+$G250),"XXX")&lt;=IF($E250+$F250&gt;$E250+$G250,$E250+$F250,$E250+$G250),IF($W250="",IF($E250+$F250&gt;$E250+$G250,$E250+$F250,$E250+$G250),"XXX")&gt;=IF($E250+$F250&lt;$E250+$G250,$E250+$F250,$E250+$G250)),"",IF(OR($W250=Translation!$C$50,$W250=Translation!$D$50),"",IF(OR($W250=Translation!$C$51,$W250=Translation!$D$51),Translation!$K$5,IF($W250&gt;IF($E250+$F250&gt;$E250+$G250,$E250+$F250,$E250+$G250),$W250-IF($E250+$F250&gt;$E250+$G250,$E250+$F250,$E250+$G250),IF($W250&lt;IF($E250+$F250&lt;$E250+$G250,$E250+$F250,$E250+$G250),$W250-IF($E250+$F250&lt;$E250+$G250,$E250+$F250,$E250+$G250),"")))))</f>
        <v/>
      </c>
      <c r="Z250" s="265" t="str">
        <f>IF(AND(IF($X250="",IF($E250+$F250&gt;$E250+$G250,$E250+$F250,$E250+$G250),"XXX")&lt;=IF($E250+$F250&gt;$E250+$G250,$E250+$F250,$E250+$G250),IF($X250="",IF($E250+$F250&gt;$E250+$G250,$E250+$F250,$E250+$G250),"XXX")&gt;=IF($E250+$F250&lt;$E250+$G250,$E250+$F250,$E250+$G250)),"",IF(OR($X250=Translation!$C$50,$X250=Translation!$D$50),"",IF(OR($X250=Translation!$C$51,$X250=Translation!$D$51),Translation!$K$5,IF($X250&gt;IF($E250+$F250&gt;$E250+$G250,$E250+$F250,$E250+$G250),$X250-IF($E250+$F250&gt;$E250+$G250,$E250+$F250,$E250+$G250),IF($X250&lt;IF($E250+$F250&lt;$E250+$G250,$E250+$F250,$E250+$G250),$X250-IF($E250+$F250&lt;$E250+$G250,$E250+$F250,$E250+$G250),"")))))</f>
        <v/>
      </c>
      <c r="AA250" s="278" t="str">
        <f>IF(ISBLANK(Report!AI250),"",AI250)</f>
        <v/>
      </c>
      <c r="AB250" s="25" t="str">
        <f t="shared" si="17"/>
        <v/>
      </c>
      <c r="AC250" s="26" t="str">
        <f t="shared" si="18"/>
        <v/>
      </c>
      <c r="AE250" s="45"/>
      <c r="AF250" s="15">
        <v>249</v>
      </c>
      <c r="AG250" s="177" t="str">
        <f t="shared" si="16"/>
        <v/>
      </c>
      <c r="AH250" s="177"/>
      <c r="AI250" s="16"/>
      <c r="AJ250" s="189"/>
    </row>
    <row r="251" spans="1:36" ht="17.399999999999999" x14ac:dyDescent="0.3">
      <c r="A251" s="190"/>
      <c r="B251" s="196"/>
      <c r="C251" s="267"/>
      <c r="D251" s="268"/>
      <c r="E251" s="269"/>
      <c r="F251" s="269"/>
      <c r="G251" s="269"/>
      <c r="H251" s="270" t="str">
        <f>IF(AND(I251&lt;&gt;"",I251&lt;&gt;"None"),VLOOKUP(I251,Translation!$N$4:$O$111,2,FALSE),"")</f>
        <v/>
      </c>
      <c r="I251" s="270"/>
      <c r="J251" s="269"/>
      <c r="K251" s="269"/>
      <c r="L251" s="269"/>
      <c r="M251" s="271"/>
      <c r="N251" s="272"/>
      <c r="O251" s="273" t="str">
        <f>IF(AND(IF($J251="",IF($E251+$F251&gt;$E251+$G251,$E251+$F251,$E251+$G251),"XXX")&lt;=IF($E251+$F251&gt;$E251+$G251,$E251+$F251,$E251+$G251),IF($J251="",IF($E251+$F251&gt;$E251+$G251,$E251+$F251,$E251+$G251),"XXX")&gt;=IF($E251+$F251&lt;$E251+$G251,$E251+$F251,$E251+$G251)),"",IF(OR($J251=Translation!$C$50,$J251=Translation!$D$50),"",IF(OR($J251=Translation!$C$51,$J251=Translation!$D$51),Translation!$K$5,IF($J251&gt;IF($E251+$F251&gt;$E251+$G251,$E251+$F251,$E251+$G251),$J251-IF($E251+$F251&gt;$E251+$G251,$E251+$F251,$E251+$G251),IF($J251&lt;IF($E251+$F251&lt;$E251+$G251,$E251+$F251,$E251+$G251),$J251-IF($E251+$F251&lt;$E251+$G251,$E251+$F251,$E251+$G251),"")))))</f>
        <v/>
      </c>
      <c r="P251" s="274" t="str">
        <f>IF(AND(IF($K251="",IF($E251+$F251&gt;$E251+$G251,$E251+$F251,$E251+$G251),"XXX")&lt;=IF($E251+$F251&gt;$E251+$G251,$E251+$F251,$E251+$G251),IF($K251="",IF($E251+$F251&gt;$E251+$G251,$E251+$F251,$E251+$G251),"XXX")&gt;=IF($E251+$F251&lt;$E251+$G251,$E251+$F251,$E251+$G251)),"",IF(OR($K251=Translation!$C$50,$K251=Translation!$D$50),"",IF(OR($K251=Translation!$C$51,$K251=Translation!$D$51),Translation!$K$5,IF($K251&gt;IF($E251+$F251&gt;$E251+$G251,$E251+$F251,$E251+$G251),$K251-IF($E251+$F251&gt;$E251+$G251,$E251+$F251,$E251+$G251),IF($K251&lt;IF($E251+$F251&lt;$E251+$G251,$E251+$F251,$E251+$G251),$K251-IF($E251+$F251&lt;$E251+$G251,$E251+$F251,$E251+$G251),"")))))</f>
        <v/>
      </c>
      <c r="Q251" s="274" t="str">
        <f>IF(AND(IF($L251="",IF($E251+$F251&gt;$E251+$G251,$E251+$F251,$E251+$G251),"XXX")&lt;=IF($E251+$F251&gt;$E251+$G251,$E251+$F251,$E251+$G251),IF($L251="",IF($E251+$F251&gt;$E251+$G251,$E251+$F251,$E251+$G251),"XXX")&gt;=IF($E251+$F251&lt;$E251+$G251,$E251+$F251,$E251+$G251)),"",IF(OR($L251=Translation!$C$50,$L251=Translation!$D$50),"",IF(OR($L251=Translation!$C$51,$L251=Translation!$D$51),Translation!$K$5,IF($L251&gt;IF($E251+$F251&gt;$E251+$G251,$E251+$F251,$E251+$G251),$L251-IF($E251+$F251&gt;$E251+$G251,$E251+$F251,$E251+$G251),IF($L251&lt;IF($E251+$F251&lt;$E251+$G251,$E251+$F251,$E251+$G251),$L251-IF($E251+$F251&lt;$E251+$G251,$E251+$F251,$E251+$G251),"")))))</f>
        <v/>
      </c>
      <c r="R251" s="274" t="str">
        <f>IF(AND(IF($M251="",IF($E251+$F251&gt;$E251+$G251,$E251+$F251,$E251+$G251),"XXX")&lt;=IF($E251+$F251&gt;$E251+$G251,$E251+$F251,$E251+$G251),IF($M251="",IF($E251+$F251&gt;$E251+$G251,$E251+$F251,$E251+$G251),"XXX")&gt;=IF($E251+$F251&lt;$E251+$G251,$E251+$F251,$E251+$G251)),"",IF(OR($M251=Translation!$C$50,$M251=Translation!$D$50),"",IF(OR($M251=Translation!$C$51,$M251=Translation!$D$51),Translation!$K$5,IF($M251&gt;IF($E251+$F251&gt;$E251+$G251,$E251+$F251,$E251+$G251),$M251-IF($E251+$F251&gt;$E251+$G251,$E251+$F251,$E251+$G251),IF($M251&lt;IF($E251+$F251&lt;$E251+$G251,$E251+$F251,$E251+$G251),$M251-IF($E251+$F251&lt;$E251+$G251,$E251+$F251,$E251+$G251),"")))))</f>
        <v/>
      </c>
      <c r="S251" s="275"/>
      <c r="T251" s="23" t="str">
        <f t="shared" si="15"/>
        <v/>
      </c>
      <c r="U251" s="24" t="str">
        <f t="shared" si="19"/>
        <v/>
      </c>
      <c r="V251" s="261"/>
      <c r="W251" s="276"/>
      <c r="X251" s="277"/>
      <c r="Y251" s="264" t="str">
        <f>IF(AND(IF($W251="",IF($E251+$F251&gt;$E251+$G251,$E251+$F251,$E251+$G251),"XXX")&lt;=IF($E251+$F251&gt;$E251+$G251,$E251+$F251,$E251+$G251),IF($W251="",IF($E251+$F251&gt;$E251+$G251,$E251+$F251,$E251+$G251),"XXX")&gt;=IF($E251+$F251&lt;$E251+$G251,$E251+$F251,$E251+$G251)),"",IF(OR($W251=Translation!$C$50,$W251=Translation!$D$50),"",IF(OR($W251=Translation!$C$51,$W251=Translation!$D$51),Translation!$K$5,IF($W251&gt;IF($E251+$F251&gt;$E251+$G251,$E251+$F251,$E251+$G251),$W251-IF($E251+$F251&gt;$E251+$G251,$E251+$F251,$E251+$G251),IF($W251&lt;IF($E251+$F251&lt;$E251+$G251,$E251+$F251,$E251+$G251),$W251-IF($E251+$F251&lt;$E251+$G251,$E251+$F251,$E251+$G251),"")))))</f>
        <v/>
      </c>
      <c r="Z251" s="265" t="str">
        <f>IF(AND(IF($X251="",IF($E251+$F251&gt;$E251+$G251,$E251+$F251,$E251+$G251),"XXX")&lt;=IF($E251+$F251&gt;$E251+$G251,$E251+$F251,$E251+$G251),IF($X251="",IF($E251+$F251&gt;$E251+$G251,$E251+$F251,$E251+$G251),"XXX")&gt;=IF($E251+$F251&lt;$E251+$G251,$E251+$F251,$E251+$G251)),"",IF(OR($X251=Translation!$C$50,$X251=Translation!$D$50),"",IF(OR($X251=Translation!$C$51,$X251=Translation!$D$51),Translation!$K$5,IF($X251&gt;IF($E251+$F251&gt;$E251+$G251,$E251+$F251,$E251+$G251),$X251-IF($E251+$F251&gt;$E251+$G251,$E251+$F251,$E251+$G251),IF($X251&lt;IF($E251+$F251&lt;$E251+$G251,$E251+$F251,$E251+$G251),$X251-IF($E251+$F251&lt;$E251+$G251,$E251+$F251,$E251+$G251),"")))))</f>
        <v/>
      </c>
      <c r="AA251" s="278" t="str">
        <f>IF(ISBLANK(Report!AI251),"",AI251)</f>
        <v/>
      </c>
      <c r="AB251" s="25" t="str">
        <f t="shared" si="17"/>
        <v/>
      </c>
      <c r="AC251" s="26" t="str">
        <f t="shared" si="18"/>
        <v/>
      </c>
      <c r="AE251" s="45"/>
      <c r="AF251" s="177">
        <v>250</v>
      </c>
      <c r="AG251" s="177" t="str">
        <f t="shared" si="16"/>
        <v/>
      </c>
      <c r="AH251" s="177"/>
      <c r="AI251" s="16"/>
      <c r="AJ251" s="189"/>
    </row>
    <row r="252" spans="1:36" ht="17.399999999999999" x14ac:dyDescent="0.3">
      <c r="A252" s="190"/>
      <c r="B252" s="196"/>
      <c r="C252" s="267"/>
      <c r="D252" s="268"/>
      <c r="E252" s="269"/>
      <c r="F252" s="269"/>
      <c r="G252" s="269"/>
      <c r="H252" s="270" t="str">
        <f>IF(AND(I252&lt;&gt;"",I252&lt;&gt;"None"),VLOOKUP(I252,Translation!$N$4:$O$111,2,FALSE),"")</f>
        <v/>
      </c>
      <c r="I252" s="270"/>
      <c r="J252" s="269"/>
      <c r="K252" s="269"/>
      <c r="L252" s="269"/>
      <c r="M252" s="271"/>
      <c r="N252" s="272"/>
      <c r="O252" s="273" t="str">
        <f>IF(AND(IF($J252="",IF($E252+$F252&gt;$E252+$G252,$E252+$F252,$E252+$G252),"XXX")&lt;=IF($E252+$F252&gt;$E252+$G252,$E252+$F252,$E252+$G252),IF($J252="",IF($E252+$F252&gt;$E252+$G252,$E252+$F252,$E252+$G252),"XXX")&gt;=IF($E252+$F252&lt;$E252+$G252,$E252+$F252,$E252+$G252)),"",IF(OR($J252=Translation!$C$50,$J252=Translation!$D$50),"",IF(OR($J252=Translation!$C$51,$J252=Translation!$D$51),Translation!$K$5,IF($J252&gt;IF($E252+$F252&gt;$E252+$G252,$E252+$F252,$E252+$G252),$J252-IF($E252+$F252&gt;$E252+$G252,$E252+$F252,$E252+$G252),IF($J252&lt;IF($E252+$F252&lt;$E252+$G252,$E252+$F252,$E252+$G252),$J252-IF($E252+$F252&lt;$E252+$G252,$E252+$F252,$E252+$G252),"")))))</f>
        <v/>
      </c>
      <c r="P252" s="274" t="str">
        <f>IF(AND(IF($K252="",IF($E252+$F252&gt;$E252+$G252,$E252+$F252,$E252+$G252),"XXX")&lt;=IF($E252+$F252&gt;$E252+$G252,$E252+$F252,$E252+$G252),IF($K252="",IF($E252+$F252&gt;$E252+$G252,$E252+$F252,$E252+$G252),"XXX")&gt;=IF($E252+$F252&lt;$E252+$G252,$E252+$F252,$E252+$G252)),"",IF(OR($K252=Translation!$C$50,$K252=Translation!$D$50),"",IF(OR($K252=Translation!$C$51,$K252=Translation!$D$51),Translation!$K$5,IF($K252&gt;IF($E252+$F252&gt;$E252+$G252,$E252+$F252,$E252+$G252),$K252-IF($E252+$F252&gt;$E252+$G252,$E252+$F252,$E252+$G252),IF($K252&lt;IF($E252+$F252&lt;$E252+$G252,$E252+$F252,$E252+$G252),$K252-IF($E252+$F252&lt;$E252+$G252,$E252+$F252,$E252+$G252),"")))))</f>
        <v/>
      </c>
      <c r="Q252" s="274" t="str">
        <f>IF(AND(IF($L252="",IF($E252+$F252&gt;$E252+$G252,$E252+$F252,$E252+$G252),"XXX")&lt;=IF($E252+$F252&gt;$E252+$G252,$E252+$F252,$E252+$G252),IF($L252="",IF($E252+$F252&gt;$E252+$G252,$E252+$F252,$E252+$G252),"XXX")&gt;=IF($E252+$F252&lt;$E252+$G252,$E252+$F252,$E252+$G252)),"",IF(OR($L252=Translation!$C$50,$L252=Translation!$D$50),"",IF(OR($L252=Translation!$C$51,$L252=Translation!$D$51),Translation!$K$5,IF($L252&gt;IF($E252+$F252&gt;$E252+$G252,$E252+$F252,$E252+$G252),$L252-IF($E252+$F252&gt;$E252+$G252,$E252+$F252,$E252+$G252),IF($L252&lt;IF($E252+$F252&lt;$E252+$G252,$E252+$F252,$E252+$G252),$L252-IF($E252+$F252&lt;$E252+$G252,$E252+$F252,$E252+$G252),"")))))</f>
        <v/>
      </c>
      <c r="R252" s="274" t="str">
        <f>IF(AND(IF($M252="",IF($E252+$F252&gt;$E252+$G252,$E252+$F252,$E252+$G252),"XXX")&lt;=IF($E252+$F252&gt;$E252+$G252,$E252+$F252,$E252+$G252),IF($M252="",IF($E252+$F252&gt;$E252+$G252,$E252+$F252,$E252+$G252),"XXX")&gt;=IF($E252+$F252&lt;$E252+$G252,$E252+$F252,$E252+$G252)),"",IF(OR($M252=Translation!$C$50,$M252=Translation!$D$50),"",IF(OR($M252=Translation!$C$51,$M252=Translation!$D$51),Translation!$K$5,IF($M252&gt;IF($E252+$F252&gt;$E252+$G252,$E252+$F252,$E252+$G252),$M252-IF($E252+$F252&gt;$E252+$G252,$E252+$F252,$E252+$G252),IF($M252&lt;IF($E252+$F252&lt;$E252+$G252,$E252+$F252,$E252+$G252),$M252-IF($E252+$F252&lt;$E252+$G252,$E252+$F252,$E252+$G252),"")))))</f>
        <v/>
      </c>
      <c r="S252" s="275"/>
      <c r="T252" s="23" t="str">
        <f t="shared" si="15"/>
        <v/>
      </c>
      <c r="U252" s="24" t="str">
        <f t="shared" si="19"/>
        <v/>
      </c>
      <c r="V252" s="261"/>
      <c r="W252" s="276"/>
      <c r="X252" s="277"/>
      <c r="Y252" s="264" t="str">
        <f>IF(AND(IF($W252="",IF($E252+$F252&gt;$E252+$G252,$E252+$F252,$E252+$G252),"XXX")&lt;=IF($E252+$F252&gt;$E252+$G252,$E252+$F252,$E252+$G252),IF($W252="",IF($E252+$F252&gt;$E252+$G252,$E252+$F252,$E252+$G252),"XXX")&gt;=IF($E252+$F252&lt;$E252+$G252,$E252+$F252,$E252+$G252)),"",IF(OR($W252=Translation!$C$50,$W252=Translation!$D$50),"",IF(OR($W252=Translation!$C$51,$W252=Translation!$D$51),Translation!$K$5,IF($W252&gt;IF($E252+$F252&gt;$E252+$G252,$E252+$F252,$E252+$G252),$W252-IF($E252+$F252&gt;$E252+$G252,$E252+$F252,$E252+$G252),IF($W252&lt;IF($E252+$F252&lt;$E252+$G252,$E252+$F252,$E252+$G252),$W252-IF($E252+$F252&lt;$E252+$G252,$E252+$F252,$E252+$G252),"")))))</f>
        <v/>
      </c>
      <c r="Z252" s="265" t="str">
        <f>IF(AND(IF($X252="",IF($E252+$F252&gt;$E252+$G252,$E252+$F252,$E252+$G252),"XXX")&lt;=IF($E252+$F252&gt;$E252+$G252,$E252+$F252,$E252+$G252),IF($X252="",IF($E252+$F252&gt;$E252+$G252,$E252+$F252,$E252+$G252),"XXX")&gt;=IF($E252+$F252&lt;$E252+$G252,$E252+$F252,$E252+$G252)),"",IF(OR($X252=Translation!$C$50,$X252=Translation!$D$50),"",IF(OR($X252=Translation!$C$51,$X252=Translation!$D$51),Translation!$K$5,IF($X252&gt;IF($E252+$F252&gt;$E252+$G252,$E252+$F252,$E252+$G252),$X252-IF($E252+$F252&gt;$E252+$G252,$E252+$F252,$E252+$G252),IF($X252&lt;IF($E252+$F252&lt;$E252+$G252,$E252+$F252,$E252+$G252),$X252-IF($E252+$F252&lt;$E252+$G252,$E252+$F252,$E252+$G252),"")))))</f>
        <v/>
      </c>
      <c r="AA252" s="278" t="str">
        <f>IF(ISBLANK(Report!AI252),"",AI252)</f>
        <v/>
      </c>
      <c r="AB252" s="25" t="str">
        <f t="shared" si="17"/>
        <v/>
      </c>
      <c r="AC252" s="26" t="str">
        <f t="shared" si="18"/>
        <v/>
      </c>
      <c r="AE252" s="45"/>
      <c r="AF252" s="15">
        <v>251</v>
      </c>
      <c r="AG252" s="177" t="str">
        <f t="shared" si="16"/>
        <v/>
      </c>
      <c r="AH252" s="177"/>
      <c r="AI252" s="16"/>
      <c r="AJ252" s="189"/>
    </row>
    <row r="253" spans="1:36" ht="17.399999999999999" x14ac:dyDescent="0.3">
      <c r="A253" s="190"/>
      <c r="B253" s="196"/>
      <c r="C253" s="267"/>
      <c r="D253" s="268"/>
      <c r="E253" s="269"/>
      <c r="F253" s="269"/>
      <c r="G253" s="269"/>
      <c r="H253" s="270" t="str">
        <f>IF(AND(I253&lt;&gt;"",I253&lt;&gt;"None"),VLOOKUP(I253,Translation!$N$4:$O$111,2,FALSE),"")</f>
        <v/>
      </c>
      <c r="I253" s="270"/>
      <c r="J253" s="269"/>
      <c r="K253" s="269"/>
      <c r="L253" s="269"/>
      <c r="M253" s="271"/>
      <c r="N253" s="272"/>
      <c r="O253" s="273" t="str">
        <f>IF(AND(IF($J253="",IF($E253+$F253&gt;$E253+$G253,$E253+$F253,$E253+$G253),"XXX")&lt;=IF($E253+$F253&gt;$E253+$G253,$E253+$F253,$E253+$G253),IF($J253="",IF($E253+$F253&gt;$E253+$G253,$E253+$F253,$E253+$G253),"XXX")&gt;=IF($E253+$F253&lt;$E253+$G253,$E253+$F253,$E253+$G253)),"",IF(OR($J253=Translation!$C$50,$J253=Translation!$D$50),"",IF(OR($J253=Translation!$C$51,$J253=Translation!$D$51),Translation!$K$5,IF($J253&gt;IF($E253+$F253&gt;$E253+$G253,$E253+$F253,$E253+$G253),$J253-IF($E253+$F253&gt;$E253+$G253,$E253+$F253,$E253+$G253),IF($J253&lt;IF($E253+$F253&lt;$E253+$G253,$E253+$F253,$E253+$G253),$J253-IF($E253+$F253&lt;$E253+$G253,$E253+$F253,$E253+$G253),"")))))</f>
        <v/>
      </c>
      <c r="P253" s="274" t="str">
        <f>IF(AND(IF($K253="",IF($E253+$F253&gt;$E253+$G253,$E253+$F253,$E253+$G253),"XXX")&lt;=IF($E253+$F253&gt;$E253+$G253,$E253+$F253,$E253+$G253),IF($K253="",IF($E253+$F253&gt;$E253+$G253,$E253+$F253,$E253+$G253),"XXX")&gt;=IF($E253+$F253&lt;$E253+$G253,$E253+$F253,$E253+$G253)),"",IF(OR($K253=Translation!$C$50,$K253=Translation!$D$50),"",IF(OR($K253=Translation!$C$51,$K253=Translation!$D$51),Translation!$K$5,IF($K253&gt;IF($E253+$F253&gt;$E253+$G253,$E253+$F253,$E253+$G253),$K253-IF($E253+$F253&gt;$E253+$G253,$E253+$F253,$E253+$G253),IF($K253&lt;IF($E253+$F253&lt;$E253+$G253,$E253+$F253,$E253+$G253),$K253-IF($E253+$F253&lt;$E253+$G253,$E253+$F253,$E253+$G253),"")))))</f>
        <v/>
      </c>
      <c r="Q253" s="274" t="str">
        <f>IF(AND(IF($L253="",IF($E253+$F253&gt;$E253+$G253,$E253+$F253,$E253+$G253),"XXX")&lt;=IF($E253+$F253&gt;$E253+$G253,$E253+$F253,$E253+$G253),IF($L253="",IF($E253+$F253&gt;$E253+$G253,$E253+$F253,$E253+$G253),"XXX")&gt;=IF($E253+$F253&lt;$E253+$G253,$E253+$F253,$E253+$G253)),"",IF(OR($L253=Translation!$C$50,$L253=Translation!$D$50),"",IF(OR($L253=Translation!$C$51,$L253=Translation!$D$51),Translation!$K$5,IF($L253&gt;IF($E253+$F253&gt;$E253+$G253,$E253+$F253,$E253+$G253),$L253-IF($E253+$F253&gt;$E253+$G253,$E253+$F253,$E253+$G253),IF($L253&lt;IF($E253+$F253&lt;$E253+$G253,$E253+$F253,$E253+$G253),$L253-IF($E253+$F253&lt;$E253+$G253,$E253+$F253,$E253+$G253),"")))))</f>
        <v/>
      </c>
      <c r="R253" s="274" t="str">
        <f>IF(AND(IF($M253="",IF($E253+$F253&gt;$E253+$G253,$E253+$F253,$E253+$G253),"XXX")&lt;=IF($E253+$F253&gt;$E253+$G253,$E253+$F253,$E253+$G253),IF($M253="",IF($E253+$F253&gt;$E253+$G253,$E253+$F253,$E253+$G253),"XXX")&gt;=IF($E253+$F253&lt;$E253+$G253,$E253+$F253,$E253+$G253)),"",IF(OR($M253=Translation!$C$50,$M253=Translation!$D$50),"",IF(OR($M253=Translation!$C$51,$M253=Translation!$D$51),Translation!$K$5,IF($M253&gt;IF($E253+$F253&gt;$E253+$G253,$E253+$F253,$E253+$G253),$M253-IF($E253+$F253&gt;$E253+$G253,$E253+$F253,$E253+$G253),IF($M253&lt;IF($E253+$F253&lt;$E253+$G253,$E253+$F253,$E253+$G253),$M253-IF($E253+$F253&lt;$E253+$G253,$E253+$F253,$E253+$G253),"")))))</f>
        <v/>
      </c>
      <c r="S253" s="275"/>
      <c r="T253" s="23" t="str">
        <f t="shared" si="15"/>
        <v/>
      </c>
      <c r="U253" s="24" t="str">
        <f t="shared" si="19"/>
        <v/>
      </c>
      <c r="V253" s="261"/>
      <c r="W253" s="276"/>
      <c r="X253" s="277"/>
      <c r="Y253" s="264" t="str">
        <f>IF(AND(IF($W253="",IF($E253+$F253&gt;$E253+$G253,$E253+$F253,$E253+$G253),"XXX")&lt;=IF($E253+$F253&gt;$E253+$G253,$E253+$F253,$E253+$G253),IF($W253="",IF($E253+$F253&gt;$E253+$G253,$E253+$F253,$E253+$G253),"XXX")&gt;=IF($E253+$F253&lt;$E253+$G253,$E253+$F253,$E253+$G253)),"",IF(OR($W253=Translation!$C$50,$W253=Translation!$D$50),"",IF(OR($W253=Translation!$C$51,$W253=Translation!$D$51),Translation!$K$5,IF($W253&gt;IF($E253+$F253&gt;$E253+$G253,$E253+$F253,$E253+$G253),$W253-IF($E253+$F253&gt;$E253+$G253,$E253+$F253,$E253+$G253),IF($W253&lt;IF($E253+$F253&lt;$E253+$G253,$E253+$F253,$E253+$G253),$W253-IF($E253+$F253&lt;$E253+$G253,$E253+$F253,$E253+$G253),"")))))</f>
        <v/>
      </c>
      <c r="Z253" s="265" t="str">
        <f>IF(AND(IF($X253="",IF($E253+$F253&gt;$E253+$G253,$E253+$F253,$E253+$G253),"XXX")&lt;=IF($E253+$F253&gt;$E253+$G253,$E253+$F253,$E253+$G253),IF($X253="",IF($E253+$F253&gt;$E253+$G253,$E253+$F253,$E253+$G253),"XXX")&gt;=IF($E253+$F253&lt;$E253+$G253,$E253+$F253,$E253+$G253)),"",IF(OR($X253=Translation!$C$50,$X253=Translation!$D$50),"",IF(OR($X253=Translation!$C$51,$X253=Translation!$D$51),Translation!$K$5,IF($X253&gt;IF($E253+$F253&gt;$E253+$G253,$E253+$F253,$E253+$G253),$X253-IF($E253+$F253&gt;$E253+$G253,$E253+$F253,$E253+$G253),IF($X253&lt;IF($E253+$F253&lt;$E253+$G253,$E253+$F253,$E253+$G253),$X253-IF($E253+$F253&lt;$E253+$G253,$E253+$F253,$E253+$G253),"")))))</f>
        <v/>
      </c>
      <c r="AA253" s="278" t="str">
        <f>IF(ISBLANK(Report!AI253),"",AI253)</f>
        <v/>
      </c>
      <c r="AB253" s="25" t="str">
        <f t="shared" si="17"/>
        <v/>
      </c>
      <c r="AC253" s="26" t="str">
        <f t="shared" si="18"/>
        <v/>
      </c>
      <c r="AE253" s="45"/>
      <c r="AF253" s="177">
        <v>252</v>
      </c>
      <c r="AG253" s="177" t="str">
        <f t="shared" si="16"/>
        <v/>
      </c>
      <c r="AH253" s="177"/>
      <c r="AI253" s="16"/>
      <c r="AJ253" s="189"/>
    </row>
    <row r="254" spans="1:36" ht="17.399999999999999" x14ac:dyDescent="0.3">
      <c r="A254" s="190"/>
      <c r="B254" s="196"/>
      <c r="C254" s="267"/>
      <c r="D254" s="268"/>
      <c r="E254" s="269"/>
      <c r="F254" s="269"/>
      <c r="G254" s="269"/>
      <c r="H254" s="270" t="str">
        <f>IF(AND(I254&lt;&gt;"",I254&lt;&gt;"None"),VLOOKUP(I254,Translation!$N$4:$O$111,2,FALSE),"")</f>
        <v/>
      </c>
      <c r="I254" s="270"/>
      <c r="J254" s="269"/>
      <c r="K254" s="269"/>
      <c r="L254" s="269"/>
      <c r="M254" s="271"/>
      <c r="N254" s="272"/>
      <c r="O254" s="273" t="str">
        <f>IF(AND(IF($J254="",IF($E254+$F254&gt;$E254+$G254,$E254+$F254,$E254+$G254),"XXX")&lt;=IF($E254+$F254&gt;$E254+$G254,$E254+$F254,$E254+$G254),IF($J254="",IF($E254+$F254&gt;$E254+$G254,$E254+$F254,$E254+$G254),"XXX")&gt;=IF($E254+$F254&lt;$E254+$G254,$E254+$F254,$E254+$G254)),"",IF(OR($J254=Translation!$C$50,$J254=Translation!$D$50),"",IF(OR($J254=Translation!$C$51,$J254=Translation!$D$51),Translation!$K$5,IF($J254&gt;IF($E254+$F254&gt;$E254+$G254,$E254+$F254,$E254+$G254),$J254-IF($E254+$F254&gt;$E254+$G254,$E254+$F254,$E254+$G254),IF($J254&lt;IF($E254+$F254&lt;$E254+$G254,$E254+$F254,$E254+$G254),$J254-IF($E254+$F254&lt;$E254+$G254,$E254+$F254,$E254+$G254),"")))))</f>
        <v/>
      </c>
      <c r="P254" s="274" t="str">
        <f>IF(AND(IF($K254="",IF($E254+$F254&gt;$E254+$G254,$E254+$F254,$E254+$G254),"XXX")&lt;=IF($E254+$F254&gt;$E254+$G254,$E254+$F254,$E254+$G254),IF($K254="",IF($E254+$F254&gt;$E254+$G254,$E254+$F254,$E254+$G254),"XXX")&gt;=IF($E254+$F254&lt;$E254+$G254,$E254+$F254,$E254+$G254)),"",IF(OR($K254=Translation!$C$50,$K254=Translation!$D$50),"",IF(OR($K254=Translation!$C$51,$K254=Translation!$D$51),Translation!$K$5,IF($K254&gt;IF($E254+$F254&gt;$E254+$G254,$E254+$F254,$E254+$G254),$K254-IF($E254+$F254&gt;$E254+$G254,$E254+$F254,$E254+$G254),IF($K254&lt;IF($E254+$F254&lt;$E254+$G254,$E254+$F254,$E254+$G254),$K254-IF($E254+$F254&lt;$E254+$G254,$E254+$F254,$E254+$G254),"")))))</f>
        <v/>
      </c>
      <c r="Q254" s="274" t="str">
        <f>IF(AND(IF($L254="",IF($E254+$F254&gt;$E254+$G254,$E254+$F254,$E254+$G254),"XXX")&lt;=IF($E254+$F254&gt;$E254+$G254,$E254+$F254,$E254+$G254),IF($L254="",IF($E254+$F254&gt;$E254+$G254,$E254+$F254,$E254+$G254),"XXX")&gt;=IF($E254+$F254&lt;$E254+$G254,$E254+$F254,$E254+$G254)),"",IF(OR($L254=Translation!$C$50,$L254=Translation!$D$50),"",IF(OR($L254=Translation!$C$51,$L254=Translation!$D$51),Translation!$K$5,IF($L254&gt;IF($E254+$F254&gt;$E254+$G254,$E254+$F254,$E254+$G254),$L254-IF($E254+$F254&gt;$E254+$G254,$E254+$F254,$E254+$G254),IF($L254&lt;IF($E254+$F254&lt;$E254+$G254,$E254+$F254,$E254+$G254),$L254-IF($E254+$F254&lt;$E254+$G254,$E254+$F254,$E254+$G254),"")))))</f>
        <v/>
      </c>
      <c r="R254" s="274" t="str">
        <f>IF(AND(IF($M254="",IF($E254+$F254&gt;$E254+$G254,$E254+$F254,$E254+$G254),"XXX")&lt;=IF($E254+$F254&gt;$E254+$G254,$E254+$F254,$E254+$G254),IF($M254="",IF($E254+$F254&gt;$E254+$G254,$E254+$F254,$E254+$G254),"XXX")&gt;=IF($E254+$F254&lt;$E254+$G254,$E254+$F254,$E254+$G254)),"",IF(OR($M254=Translation!$C$50,$M254=Translation!$D$50),"",IF(OR($M254=Translation!$C$51,$M254=Translation!$D$51),Translation!$K$5,IF($M254&gt;IF($E254+$F254&gt;$E254+$G254,$E254+$F254,$E254+$G254),$M254-IF($E254+$F254&gt;$E254+$G254,$E254+$F254,$E254+$G254),IF($M254&lt;IF($E254+$F254&lt;$E254+$G254,$E254+$F254,$E254+$G254),$M254-IF($E254+$F254&lt;$E254+$G254,$E254+$F254,$E254+$G254),"")))))</f>
        <v/>
      </c>
      <c r="S254" s="275"/>
      <c r="T254" s="23" t="str">
        <f t="shared" si="15"/>
        <v/>
      </c>
      <c r="U254" s="24" t="str">
        <f t="shared" si="19"/>
        <v/>
      </c>
      <c r="V254" s="261"/>
      <c r="W254" s="276"/>
      <c r="X254" s="277"/>
      <c r="Y254" s="264" t="str">
        <f>IF(AND(IF($W254="",IF($E254+$F254&gt;$E254+$G254,$E254+$F254,$E254+$G254),"XXX")&lt;=IF($E254+$F254&gt;$E254+$G254,$E254+$F254,$E254+$G254),IF($W254="",IF($E254+$F254&gt;$E254+$G254,$E254+$F254,$E254+$G254),"XXX")&gt;=IF($E254+$F254&lt;$E254+$G254,$E254+$F254,$E254+$G254)),"",IF(OR($W254=Translation!$C$50,$W254=Translation!$D$50),"",IF(OR($W254=Translation!$C$51,$W254=Translation!$D$51),Translation!$K$5,IF($W254&gt;IF($E254+$F254&gt;$E254+$G254,$E254+$F254,$E254+$G254),$W254-IF($E254+$F254&gt;$E254+$G254,$E254+$F254,$E254+$G254),IF($W254&lt;IF($E254+$F254&lt;$E254+$G254,$E254+$F254,$E254+$G254),$W254-IF($E254+$F254&lt;$E254+$G254,$E254+$F254,$E254+$G254),"")))))</f>
        <v/>
      </c>
      <c r="Z254" s="265" t="str">
        <f>IF(AND(IF($X254="",IF($E254+$F254&gt;$E254+$G254,$E254+$F254,$E254+$G254),"XXX")&lt;=IF($E254+$F254&gt;$E254+$G254,$E254+$F254,$E254+$G254),IF($X254="",IF($E254+$F254&gt;$E254+$G254,$E254+$F254,$E254+$G254),"XXX")&gt;=IF($E254+$F254&lt;$E254+$G254,$E254+$F254,$E254+$G254)),"",IF(OR($X254=Translation!$C$50,$X254=Translation!$D$50),"",IF(OR($X254=Translation!$C$51,$X254=Translation!$D$51),Translation!$K$5,IF($X254&gt;IF($E254+$F254&gt;$E254+$G254,$E254+$F254,$E254+$G254),$X254-IF($E254+$F254&gt;$E254+$G254,$E254+$F254,$E254+$G254),IF($X254&lt;IF($E254+$F254&lt;$E254+$G254,$E254+$F254,$E254+$G254),$X254-IF($E254+$F254&lt;$E254+$G254,$E254+$F254,$E254+$G254),"")))))</f>
        <v/>
      </c>
      <c r="AA254" s="278" t="str">
        <f>IF(ISBLANK(Report!AI254),"",AI254)</f>
        <v/>
      </c>
      <c r="AB254" s="25" t="str">
        <f t="shared" si="17"/>
        <v/>
      </c>
      <c r="AC254" s="26" t="str">
        <f t="shared" si="18"/>
        <v/>
      </c>
      <c r="AE254" s="45"/>
      <c r="AF254" s="15">
        <v>253</v>
      </c>
      <c r="AG254" s="177" t="str">
        <f t="shared" si="16"/>
        <v/>
      </c>
      <c r="AH254" s="177"/>
      <c r="AI254" s="16"/>
      <c r="AJ254" s="189"/>
    </row>
    <row r="255" spans="1:36" ht="17.399999999999999" x14ac:dyDescent="0.3">
      <c r="A255" s="190"/>
      <c r="B255" s="196"/>
      <c r="C255" s="267"/>
      <c r="D255" s="268"/>
      <c r="E255" s="269"/>
      <c r="F255" s="269"/>
      <c r="G255" s="269"/>
      <c r="H255" s="270" t="str">
        <f>IF(AND(I255&lt;&gt;"",I255&lt;&gt;"None"),VLOOKUP(I255,Translation!$N$4:$O$111,2,FALSE),"")</f>
        <v/>
      </c>
      <c r="I255" s="270"/>
      <c r="J255" s="269"/>
      <c r="K255" s="269"/>
      <c r="L255" s="269"/>
      <c r="M255" s="271"/>
      <c r="N255" s="272"/>
      <c r="O255" s="273" t="str">
        <f>IF(AND(IF($J255="",IF($E255+$F255&gt;$E255+$G255,$E255+$F255,$E255+$G255),"XXX")&lt;=IF($E255+$F255&gt;$E255+$G255,$E255+$F255,$E255+$G255),IF($J255="",IF($E255+$F255&gt;$E255+$G255,$E255+$F255,$E255+$G255),"XXX")&gt;=IF($E255+$F255&lt;$E255+$G255,$E255+$F255,$E255+$G255)),"",IF(OR($J255=Translation!$C$50,$J255=Translation!$D$50),"",IF(OR($J255=Translation!$C$51,$J255=Translation!$D$51),Translation!$K$5,IF($J255&gt;IF($E255+$F255&gt;$E255+$G255,$E255+$F255,$E255+$G255),$J255-IF($E255+$F255&gt;$E255+$G255,$E255+$F255,$E255+$G255),IF($J255&lt;IF($E255+$F255&lt;$E255+$G255,$E255+$F255,$E255+$G255),$J255-IF($E255+$F255&lt;$E255+$G255,$E255+$F255,$E255+$G255),"")))))</f>
        <v/>
      </c>
      <c r="P255" s="274" t="str">
        <f>IF(AND(IF($K255="",IF($E255+$F255&gt;$E255+$G255,$E255+$F255,$E255+$G255),"XXX")&lt;=IF($E255+$F255&gt;$E255+$G255,$E255+$F255,$E255+$G255),IF($K255="",IF($E255+$F255&gt;$E255+$G255,$E255+$F255,$E255+$G255),"XXX")&gt;=IF($E255+$F255&lt;$E255+$G255,$E255+$F255,$E255+$G255)),"",IF(OR($K255=Translation!$C$50,$K255=Translation!$D$50),"",IF(OR($K255=Translation!$C$51,$K255=Translation!$D$51),Translation!$K$5,IF($K255&gt;IF($E255+$F255&gt;$E255+$G255,$E255+$F255,$E255+$G255),$K255-IF($E255+$F255&gt;$E255+$G255,$E255+$F255,$E255+$G255),IF($K255&lt;IF($E255+$F255&lt;$E255+$G255,$E255+$F255,$E255+$G255),$K255-IF($E255+$F255&lt;$E255+$G255,$E255+$F255,$E255+$G255),"")))))</f>
        <v/>
      </c>
      <c r="Q255" s="274" t="str">
        <f>IF(AND(IF($L255="",IF($E255+$F255&gt;$E255+$G255,$E255+$F255,$E255+$G255),"XXX")&lt;=IF($E255+$F255&gt;$E255+$G255,$E255+$F255,$E255+$G255),IF($L255="",IF($E255+$F255&gt;$E255+$G255,$E255+$F255,$E255+$G255),"XXX")&gt;=IF($E255+$F255&lt;$E255+$G255,$E255+$F255,$E255+$G255)),"",IF(OR($L255=Translation!$C$50,$L255=Translation!$D$50),"",IF(OR($L255=Translation!$C$51,$L255=Translation!$D$51),Translation!$K$5,IF($L255&gt;IF($E255+$F255&gt;$E255+$G255,$E255+$F255,$E255+$G255),$L255-IF($E255+$F255&gt;$E255+$G255,$E255+$F255,$E255+$G255),IF($L255&lt;IF($E255+$F255&lt;$E255+$G255,$E255+$F255,$E255+$G255),$L255-IF($E255+$F255&lt;$E255+$G255,$E255+$F255,$E255+$G255),"")))))</f>
        <v/>
      </c>
      <c r="R255" s="274" t="str">
        <f>IF(AND(IF($M255="",IF($E255+$F255&gt;$E255+$G255,$E255+$F255,$E255+$G255),"XXX")&lt;=IF($E255+$F255&gt;$E255+$G255,$E255+$F255,$E255+$G255),IF($M255="",IF($E255+$F255&gt;$E255+$G255,$E255+$F255,$E255+$G255),"XXX")&gt;=IF($E255+$F255&lt;$E255+$G255,$E255+$F255,$E255+$G255)),"",IF(OR($M255=Translation!$C$50,$M255=Translation!$D$50),"",IF(OR($M255=Translation!$C$51,$M255=Translation!$D$51),Translation!$K$5,IF($M255&gt;IF($E255+$F255&gt;$E255+$G255,$E255+$F255,$E255+$G255),$M255-IF($E255+$F255&gt;$E255+$G255,$E255+$F255,$E255+$G255),IF($M255&lt;IF($E255+$F255&lt;$E255+$G255,$E255+$F255,$E255+$G255),$M255-IF($E255+$F255&lt;$E255+$G255,$E255+$F255,$E255+$G255),"")))))</f>
        <v/>
      </c>
      <c r="S255" s="275"/>
      <c r="T255" s="23" t="str">
        <f t="shared" si="15"/>
        <v/>
      </c>
      <c r="U255" s="24" t="str">
        <f t="shared" si="19"/>
        <v/>
      </c>
      <c r="V255" s="261"/>
      <c r="W255" s="276"/>
      <c r="X255" s="277"/>
      <c r="Y255" s="264" t="str">
        <f>IF(AND(IF($W255="",IF($E255+$F255&gt;$E255+$G255,$E255+$F255,$E255+$G255),"XXX")&lt;=IF($E255+$F255&gt;$E255+$G255,$E255+$F255,$E255+$G255),IF($W255="",IF($E255+$F255&gt;$E255+$G255,$E255+$F255,$E255+$G255),"XXX")&gt;=IF($E255+$F255&lt;$E255+$G255,$E255+$F255,$E255+$G255)),"",IF(OR($W255=Translation!$C$50,$W255=Translation!$D$50),"",IF(OR($W255=Translation!$C$51,$W255=Translation!$D$51),Translation!$K$5,IF($W255&gt;IF($E255+$F255&gt;$E255+$G255,$E255+$F255,$E255+$G255),$W255-IF($E255+$F255&gt;$E255+$G255,$E255+$F255,$E255+$G255),IF($W255&lt;IF($E255+$F255&lt;$E255+$G255,$E255+$F255,$E255+$G255),$W255-IF($E255+$F255&lt;$E255+$G255,$E255+$F255,$E255+$G255),"")))))</f>
        <v/>
      </c>
      <c r="Z255" s="265" t="str">
        <f>IF(AND(IF($X255="",IF($E255+$F255&gt;$E255+$G255,$E255+$F255,$E255+$G255),"XXX")&lt;=IF($E255+$F255&gt;$E255+$G255,$E255+$F255,$E255+$G255),IF($X255="",IF($E255+$F255&gt;$E255+$G255,$E255+$F255,$E255+$G255),"XXX")&gt;=IF($E255+$F255&lt;$E255+$G255,$E255+$F255,$E255+$G255)),"",IF(OR($X255=Translation!$C$50,$X255=Translation!$D$50),"",IF(OR($X255=Translation!$C$51,$X255=Translation!$D$51),Translation!$K$5,IF($X255&gt;IF($E255+$F255&gt;$E255+$G255,$E255+$F255,$E255+$G255),$X255-IF($E255+$F255&gt;$E255+$G255,$E255+$F255,$E255+$G255),IF($X255&lt;IF($E255+$F255&lt;$E255+$G255,$E255+$F255,$E255+$G255),$X255-IF($E255+$F255&lt;$E255+$G255,$E255+$F255,$E255+$G255),"")))))</f>
        <v/>
      </c>
      <c r="AA255" s="278" t="str">
        <f>IF(ISBLANK(Report!AI255),"",AI255)</f>
        <v/>
      </c>
      <c r="AB255" s="25" t="str">
        <f t="shared" si="17"/>
        <v/>
      </c>
      <c r="AC255" s="26" t="str">
        <f t="shared" si="18"/>
        <v/>
      </c>
      <c r="AE255" s="45"/>
      <c r="AF255" s="177">
        <v>254</v>
      </c>
      <c r="AG255" s="177" t="str">
        <f t="shared" si="16"/>
        <v/>
      </c>
      <c r="AH255" s="177"/>
      <c r="AI255" s="16"/>
      <c r="AJ255" s="189"/>
    </row>
    <row r="256" spans="1:36" ht="17.399999999999999" x14ac:dyDescent="0.3">
      <c r="A256" s="190"/>
      <c r="B256" s="196"/>
      <c r="C256" s="267"/>
      <c r="D256" s="268"/>
      <c r="E256" s="269"/>
      <c r="F256" s="269"/>
      <c r="G256" s="269"/>
      <c r="H256" s="270" t="str">
        <f>IF(AND(I256&lt;&gt;"",I256&lt;&gt;"None"),VLOOKUP(I256,Translation!$N$4:$O$111,2,FALSE),"")</f>
        <v/>
      </c>
      <c r="I256" s="270"/>
      <c r="J256" s="269"/>
      <c r="K256" s="269"/>
      <c r="L256" s="269"/>
      <c r="M256" s="271"/>
      <c r="N256" s="272"/>
      <c r="O256" s="273" t="str">
        <f>IF(AND(IF($J256="",IF($E256+$F256&gt;$E256+$G256,$E256+$F256,$E256+$G256),"XXX")&lt;=IF($E256+$F256&gt;$E256+$G256,$E256+$F256,$E256+$G256),IF($J256="",IF($E256+$F256&gt;$E256+$G256,$E256+$F256,$E256+$G256),"XXX")&gt;=IF($E256+$F256&lt;$E256+$G256,$E256+$F256,$E256+$G256)),"",IF(OR($J256=Translation!$C$50,$J256=Translation!$D$50),"",IF(OR($J256=Translation!$C$51,$J256=Translation!$D$51),Translation!$K$5,IF($J256&gt;IF($E256+$F256&gt;$E256+$G256,$E256+$F256,$E256+$G256),$J256-IF($E256+$F256&gt;$E256+$G256,$E256+$F256,$E256+$G256),IF($J256&lt;IF($E256+$F256&lt;$E256+$G256,$E256+$F256,$E256+$G256),$J256-IF($E256+$F256&lt;$E256+$G256,$E256+$F256,$E256+$G256),"")))))</f>
        <v/>
      </c>
      <c r="P256" s="274" t="str">
        <f>IF(AND(IF($K256="",IF($E256+$F256&gt;$E256+$G256,$E256+$F256,$E256+$G256),"XXX")&lt;=IF($E256+$F256&gt;$E256+$G256,$E256+$F256,$E256+$G256),IF($K256="",IF($E256+$F256&gt;$E256+$G256,$E256+$F256,$E256+$G256),"XXX")&gt;=IF($E256+$F256&lt;$E256+$G256,$E256+$F256,$E256+$G256)),"",IF(OR($K256=Translation!$C$50,$K256=Translation!$D$50),"",IF(OR($K256=Translation!$C$51,$K256=Translation!$D$51),Translation!$K$5,IF($K256&gt;IF($E256+$F256&gt;$E256+$G256,$E256+$F256,$E256+$G256),$K256-IF($E256+$F256&gt;$E256+$G256,$E256+$F256,$E256+$G256),IF($K256&lt;IF($E256+$F256&lt;$E256+$G256,$E256+$F256,$E256+$G256),$K256-IF($E256+$F256&lt;$E256+$G256,$E256+$F256,$E256+$G256),"")))))</f>
        <v/>
      </c>
      <c r="Q256" s="274" t="str">
        <f>IF(AND(IF($L256="",IF($E256+$F256&gt;$E256+$G256,$E256+$F256,$E256+$G256),"XXX")&lt;=IF($E256+$F256&gt;$E256+$G256,$E256+$F256,$E256+$G256),IF($L256="",IF($E256+$F256&gt;$E256+$G256,$E256+$F256,$E256+$G256),"XXX")&gt;=IF($E256+$F256&lt;$E256+$G256,$E256+$F256,$E256+$G256)),"",IF(OR($L256=Translation!$C$50,$L256=Translation!$D$50),"",IF(OR($L256=Translation!$C$51,$L256=Translation!$D$51),Translation!$K$5,IF($L256&gt;IF($E256+$F256&gt;$E256+$G256,$E256+$F256,$E256+$G256),$L256-IF($E256+$F256&gt;$E256+$G256,$E256+$F256,$E256+$G256),IF($L256&lt;IF($E256+$F256&lt;$E256+$G256,$E256+$F256,$E256+$G256),$L256-IF($E256+$F256&lt;$E256+$G256,$E256+$F256,$E256+$G256),"")))))</f>
        <v/>
      </c>
      <c r="R256" s="274" t="str">
        <f>IF(AND(IF($M256="",IF($E256+$F256&gt;$E256+$G256,$E256+$F256,$E256+$G256),"XXX")&lt;=IF($E256+$F256&gt;$E256+$G256,$E256+$F256,$E256+$G256),IF($M256="",IF($E256+$F256&gt;$E256+$G256,$E256+$F256,$E256+$G256),"XXX")&gt;=IF($E256+$F256&lt;$E256+$G256,$E256+$F256,$E256+$G256)),"",IF(OR($M256=Translation!$C$50,$M256=Translation!$D$50),"",IF(OR($M256=Translation!$C$51,$M256=Translation!$D$51),Translation!$K$5,IF($M256&gt;IF($E256+$F256&gt;$E256+$G256,$E256+$F256,$E256+$G256),$M256-IF($E256+$F256&gt;$E256+$G256,$E256+$F256,$E256+$G256),IF($M256&lt;IF($E256+$F256&lt;$E256+$G256,$E256+$F256,$E256+$G256),$M256-IF($E256+$F256&lt;$E256+$G256,$E256+$F256,$E256+$G256),"")))))</f>
        <v/>
      </c>
      <c r="S256" s="275"/>
      <c r="T256" s="23" t="str">
        <f t="shared" si="15"/>
        <v/>
      </c>
      <c r="U256" s="24" t="str">
        <f t="shared" si="19"/>
        <v/>
      </c>
      <c r="V256" s="261"/>
      <c r="W256" s="276"/>
      <c r="X256" s="277"/>
      <c r="Y256" s="264" t="str">
        <f>IF(AND(IF($W256="",IF($E256+$F256&gt;$E256+$G256,$E256+$F256,$E256+$G256),"XXX")&lt;=IF($E256+$F256&gt;$E256+$G256,$E256+$F256,$E256+$G256),IF($W256="",IF($E256+$F256&gt;$E256+$G256,$E256+$F256,$E256+$G256),"XXX")&gt;=IF($E256+$F256&lt;$E256+$G256,$E256+$F256,$E256+$G256)),"",IF(OR($W256=Translation!$C$50,$W256=Translation!$D$50),"",IF(OR($W256=Translation!$C$51,$W256=Translation!$D$51),Translation!$K$5,IF($W256&gt;IF($E256+$F256&gt;$E256+$G256,$E256+$F256,$E256+$G256),$W256-IF($E256+$F256&gt;$E256+$G256,$E256+$F256,$E256+$G256),IF($W256&lt;IF($E256+$F256&lt;$E256+$G256,$E256+$F256,$E256+$G256),$W256-IF($E256+$F256&lt;$E256+$G256,$E256+$F256,$E256+$G256),"")))))</f>
        <v/>
      </c>
      <c r="Z256" s="265" t="str">
        <f>IF(AND(IF($X256="",IF($E256+$F256&gt;$E256+$G256,$E256+$F256,$E256+$G256),"XXX")&lt;=IF($E256+$F256&gt;$E256+$G256,$E256+$F256,$E256+$G256),IF($X256="",IF($E256+$F256&gt;$E256+$G256,$E256+$F256,$E256+$G256),"XXX")&gt;=IF($E256+$F256&lt;$E256+$G256,$E256+$F256,$E256+$G256)),"",IF(OR($X256=Translation!$C$50,$X256=Translation!$D$50),"",IF(OR($X256=Translation!$C$51,$X256=Translation!$D$51),Translation!$K$5,IF($X256&gt;IF($E256+$F256&gt;$E256+$G256,$E256+$F256,$E256+$G256),$X256-IF($E256+$F256&gt;$E256+$G256,$E256+$F256,$E256+$G256),IF($X256&lt;IF($E256+$F256&lt;$E256+$G256,$E256+$F256,$E256+$G256),$X256-IF($E256+$F256&lt;$E256+$G256,$E256+$F256,$E256+$G256),"")))))</f>
        <v/>
      </c>
      <c r="AA256" s="278" t="str">
        <f>IF(ISBLANK(Report!AI256),"",AI256)</f>
        <v/>
      </c>
      <c r="AB256" s="25" t="str">
        <f t="shared" si="17"/>
        <v/>
      </c>
      <c r="AC256" s="26" t="str">
        <f t="shared" si="18"/>
        <v/>
      </c>
      <c r="AE256" s="45"/>
      <c r="AF256" s="15">
        <v>255</v>
      </c>
      <c r="AG256" s="177" t="str">
        <f t="shared" si="16"/>
        <v/>
      </c>
      <c r="AH256" s="177"/>
      <c r="AI256" s="16"/>
      <c r="AJ256" s="189"/>
    </row>
    <row r="257" spans="1:36" ht="17.399999999999999" x14ac:dyDescent="0.3">
      <c r="A257" s="190"/>
      <c r="B257" s="196"/>
      <c r="C257" s="267"/>
      <c r="D257" s="268"/>
      <c r="E257" s="269"/>
      <c r="F257" s="269"/>
      <c r="G257" s="269"/>
      <c r="H257" s="270" t="str">
        <f>IF(AND(I257&lt;&gt;"",I257&lt;&gt;"None"),VLOOKUP(I257,Translation!$N$4:$O$111,2,FALSE),"")</f>
        <v/>
      </c>
      <c r="I257" s="270"/>
      <c r="J257" s="269"/>
      <c r="K257" s="269"/>
      <c r="L257" s="269"/>
      <c r="M257" s="271"/>
      <c r="N257" s="272"/>
      <c r="O257" s="273" t="str">
        <f>IF(AND(IF($J257="",IF($E257+$F257&gt;$E257+$G257,$E257+$F257,$E257+$G257),"XXX")&lt;=IF($E257+$F257&gt;$E257+$G257,$E257+$F257,$E257+$G257),IF($J257="",IF($E257+$F257&gt;$E257+$G257,$E257+$F257,$E257+$G257),"XXX")&gt;=IF($E257+$F257&lt;$E257+$G257,$E257+$F257,$E257+$G257)),"",IF(OR($J257=Translation!$C$50,$J257=Translation!$D$50),"",IF(OR($J257=Translation!$C$51,$J257=Translation!$D$51),Translation!$K$5,IF($J257&gt;IF($E257+$F257&gt;$E257+$G257,$E257+$F257,$E257+$G257),$J257-IF($E257+$F257&gt;$E257+$G257,$E257+$F257,$E257+$G257),IF($J257&lt;IF($E257+$F257&lt;$E257+$G257,$E257+$F257,$E257+$G257),$J257-IF($E257+$F257&lt;$E257+$G257,$E257+$F257,$E257+$G257),"")))))</f>
        <v/>
      </c>
      <c r="P257" s="274" t="str">
        <f>IF(AND(IF($K257="",IF($E257+$F257&gt;$E257+$G257,$E257+$F257,$E257+$G257),"XXX")&lt;=IF($E257+$F257&gt;$E257+$G257,$E257+$F257,$E257+$G257),IF($K257="",IF($E257+$F257&gt;$E257+$G257,$E257+$F257,$E257+$G257),"XXX")&gt;=IF($E257+$F257&lt;$E257+$G257,$E257+$F257,$E257+$G257)),"",IF(OR($K257=Translation!$C$50,$K257=Translation!$D$50),"",IF(OR($K257=Translation!$C$51,$K257=Translation!$D$51),Translation!$K$5,IF($K257&gt;IF($E257+$F257&gt;$E257+$G257,$E257+$F257,$E257+$G257),$K257-IF($E257+$F257&gt;$E257+$G257,$E257+$F257,$E257+$G257),IF($K257&lt;IF($E257+$F257&lt;$E257+$G257,$E257+$F257,$E257+$G257),$K257-IF($E257+$F257&lt;$E257+$G257,$E257+$F257,$E257+$G257),"")))))</f>
        <v/>
      </c>
      <c r="Q257" s="274" t="str">
        <f>IF(AND(IF($L257="",IF($E257+$F257&gt;$E257+$G257,$E257+$F257,$E257+$G257),"XXX")&lt;=IF($E257+$F257&gt;$E257+$G257,$E257+$F257,$E257+$G257),IF($L257="",IF($E257+$F257&gt;$E257+$G257,$E257+$F257,$E257+$G257),"XXX")&gt;=IF($E257+$F257&lt;$E257+$G257,$E257+$F257,$E257+$G257)),"",IF(OR($L257=Translation!$C$50,$L257=Translation!$D$50),"",IF(OR($L257=Translation!$C$51,$L257=Translation!$D$51),Translation!$K$5,IF($L257&gt;IF($E257+$F257&gt;$E257+$G257,$E257+$F257,$E257+$G257),$L257-IF($E257+$F257&gt;$E257+$G257,$E257+$F257,$E257+$G257),IF($L257&lt;IF($E257+$F257&lt;$E257+$G257,$E257+$F257,$E257+$G257),$L257-IF($E257+$F257&lt;$E257+$G257,$E257+$F257,$E257+$G257),"")))))</f>
        <v/>
      </c>
      <c r="R257" s="274" t="str">
        <f>IF(AND(IF($M257="",IF($E257+$F257&gt;$E257+$G257,$E257+$F257,$E257+$G257),"XXX")&lt;=IF($E257+$F257&gt;$E257+$G257,$E257+$F257,$E257+$G257),IF($M257="",IF($E257+$F257&gt;$E257+$G257,$E257+$F257,$E257+$G257),"XXX")&gt;=IF($E257+$F257&lt;$E257+$G257,$E257+$F257,$E257+$G257)),"",IF(OR($M257=Translation!$C$50,$M257=Translation!$D$50),"",IF(OR($M257=Translation!$C$51,$M257=Translation!$D$51),Translation!$K$5,IF($M257&gt;IF($E257+$F257&gt;$E257+$G257,$E257+$F257,$E257+$G257),$M257-IF($E257+$F257&gt;$E257+$G257,$E257+$F257,$E257+$G257),IF($M257&lt;IF($E257+$F257&lt;$E257+$G257,$E257+$F257,$E257+$G257),$M257-IF($E257+$F257&lt;$E257+$G257,$E257+$F257,$E257+$G257),"")))))</f>
        <v/>
      </c>
      <c r="S257" s="275"/>
      <c r="T257" s="23" t="str">
        <f t="shared" si="15"/>
        <v/>
      </c>
      <c r="U257" s="24" t="str">
        <f t="shared" si="19"/>
        <v/>
      </c>
      <c r="V257" s="261"/>
      <c r="W257" s="276"/>
      <c r="X257" s="277"/>
      <c r="Y257" s="264" t="str">
        <f>IF(AND(IF($W257="",IF($E257+$F257&gt;$E257+$G257,$E257+$F257,$E257+$G257),"XXX")&lt;=IF($E257+$F257&gt;$E257+$G257,$E257+$F257,$E257+$G257),IF($W257="",IF($E257+$F257&gt;$E257+$G257,$E257+$F257,$E257+$G257),"XXX")&gt;=IF($E257+$F257&lt;$E257+$G257,$E257+$F257,$E257+$G257)),"",IF(OR($W257=Translation!$C$50,$W257=Translation!$D$50),"",IF(OR($W257=Translation!$C$51,$W257=Translation!$D$51),Translation!$K$5,IF($W257&gt;IF($E257+$F257&gt;$E257+$G257,$E257+$F257,$E257+$G257),$W257-IF($E257+$F257&gt;$E257+$G257,$E257+$F257,$E257+$G257),IF($W257&lt;IF($E257+$F257&lt;$E257+$G257,$E257+$F257,$E257+$G257),$W257-IF($E257+$F257&lt;$E257+$G257,$E257+$F257,$E257+$G257),"")))))</f>
        <v/>
      </c>
      <c r="Z257" s="265" t="str">
        <f>IF(AND(IF($X257="",IF($E257+$F257&gt;$E257+$G257,$E257+$F257,$E257+$G257),"XXX")&lt;=IF($E257+$F257&gt;$E257+$G257,$E257+$F257,$E257+$G257),IF($X257="",IF($E257+$F257&gt;$E257+$G257,$E257+$F257,$E257+$G257),"XXX")&gt;=IF($E257+$F257&lt;$E257+$G257,$E257+$F257,$E257+$G257)),"",IF(OR($X257=Translation!$C$50,$X257=Translation!$D$50),"",IF(OR($X257=Translation!$C$51,$X257=Translation!$D$51),Translation!$K$5,IF($X257&gt;IF($E257+$F257&gt;$E257+$G257,$E257+$F257,$E257+$G257),$X257-IF($E257+$F257&gt;$E257+$G257,$E257+$F257,$E257+$G257),IF($X257&lt;IF($E257+$F257&lt;$E257+$G257,$E257+$F257,$E257+$G257),$X257-IF($E257+$F257&lt;$E257+$G257,$E257+$F257,$E257+$G257),"")))))</f>
        <v/>
      </c>
      <c r="AA257" s="278" t="str">
        <f>IF(ISBLANK(Report!AI257),"",AI257)</f>
        <v/>
      </c>
      <c r="AB257" s="25" t="str">
        <f t="shared" si="17"/>
        <v/>
      </c>
      <c r="AC257" s="26" t="str">
        <f t="shared" si="18"/>
        <v/>
      </c>
      <c r="AE257" s="45"/>
      <c r="AF257" s="177">
        <v>256</v>
      </c>
      <c r="AG257" s="177" t="str">
        <f t="shared" si="16"/>
        <v/>
      </c>
      <c r="AH257" s="177"/>
      <c r="AI257" s="16"/>
      <c r="AJ257" s="189"/>
    </row>
    <row r="258" spans="1:36" ht="17.399999999999999" x14ac:dyDescent="0.3">
      <c r="A258" s="190"/>
      <c r="B258" s="196"/>
      <c r="C258" s="267"/>
      <c r="D258" s="268"/>
      <c r="E258" s="269"/>
      <c r="F258" s="269"/>
      <c r="G258" s="269"/>
      <c r="H258" s="270" t="str">
        <f>IF(AND(I258&lt;&gt;"",I258&lt;&gt;"None"),VLOOKUP(I258,Translation!$N$4:$O$111,2,FALSE),"")</f>
        <v/>
      </c>
      <c r="I258" s="270"/>
      <c r="J258" s="269"/>
      <c r="K258" s="269"/>
      <c r="L258" s="269"/>
      <c r="M258" s="271"/>
      <c r="N258" s="272"/>
      <c r="O258" s="273" t="str">
        <f>IF(AND(IF($J258="",IF($E258+$F258&gt;$E258+$G258,$E258+$F258,$E258+$G258),"XXX")&lt;=IF($E258+$F258&gt;$E258+$G258,$E258+$F258,$E258+$G258),IF($J258="",IF($E258+$F258&gt;$E258+$G258,$E258+$F258,$E258+$G258),"XXX")&gt;=IF($E258+$F258&lt;$E258+$G258,$E258+$F258,$E258+$G258)),"",IF(OR($J258=Translation!$C$50,$J258=Translation!$D$50),"",IF(OR($J258=Translation!$C$51,$J258=Translation!$D$51),Translation!$K$5,IF($J258&gt;IF($E258+$F258&gt;$E258+$G258,$E258+$F258,$E258+$G258),$J258-IF($E258+$F258&gt;$E258+$G258,$E258+$F258,$E258+$G258),IF($J258&lt;IF($E258+$F258&lt;$E258+$G258,$E258+$F258,$E258+$G258),$J258-IF($E258+$F258&lt;$E258+$G258,$E258+$F258,$E258+$G258),"")))))</f>
        <v/>
      </c>
      <c r="P258" s="274" t="str">
        <f>IF(AND(IF($K258="",IF($E258+$F258&gt;$E258+$G258,$E258+$F258,$E258+$G258),"XXX")&lt;=IF($E258+$F258&gt;$E258+$G258,$E258+$F258,$E258+$G258),IF($K258="",IF($E258+$F258&gt;$E258+$G258,$E258+$F258,$E258+$G258),"XXX")&gt;=IF($E258+$F258&lt;$E258+$G258,$E258+$F258,$E258+$G258)),"",IF(OR($K258=Translation!$C$50,$K258=Translation!$D$50),"",IF(OR($K258=Translation!$C$51,$K258=Translation!$D$51),Translation!$K$5,IF($K258&gt;IF($E258+$F258&gt;$E258+$G258,$E258+$F258,$E258+$G258),$K258-IF($E258+$F258&gt;$E258+$G258,$E258+$F258,$E258+$G258),IF($K258&lt;IF($E258+$F258&lt;$E258+$G258,$E258+$F258,$E258+$G258),$K258-IF($E258+$F258&lt;$E258+$G258,$E258+$F258,$E258+$G258),"")))))</f>
        <v/>
      </c>
      <c r="Q258" s="274" t="str">
        <f>IF(AND(IF($L258="",IF($E258+$F258&gt;$E258+$G258,$E258+$F258,$E258+$G258),"XXX")&lt;=IF($E258+$F258&gt;$E258+$G258,$E258+$F258,$E258+$G258),IF($L258="",IF($E258+$F258&gt;$E258+$G258,$E258+$F258,$E258+$G258),"XXX")&gt;=IF($E258+$F258&lt;$E258+$G258,$E258+$F258,$E258+$G258)),"",IF(OR($L258=Translation!$C$50,$L258=Translation!$D$50),"",IF(OR($L258=Translation!$C$51,$L258=Translation!$D$51),Translation!$K$5,IF($L258&gt;IF($E258+$F258&gt;$E258+$G258,$E258+$F258,$E258+$G258),$L258-IF($E258+$F258&gt;$E258+$G258,$E258+$F258,$E258+$G258),IF($L258&lt;IF($E258+$F258&lt;$E258+$G258,$E258+$F258,$E258+$G258),$L258-IF($E258+$F258&lt;$E258+$G258,$E258+$F258,$E258+$G258),"")))))</f>
        <v/>
      </c>
      <c r="R258" s="274" t="str">
        <f>IF(AND(IF($M258="",IF($E258+$F258&gt;$E258+$G258,$E258+$F258,$E258+$G258),"XXX")&lt;=IF($E258+$F258&gt;$E258+$G258,$E258+$F258,$E258+$G258),IF($M258="",IF($E258+$F258&gt;$E258+$G258,$E258+$F258,$E258+$G258),"XXX")&gt;=IF($E258+$F258&lt;$E258+$G258,$E258+$F258,$E258+$G258)),"",IF(OR($M258=Translation!$C$50,$M258=Translation!$D$50),"",IF(OR($M258=Translation!$C$51,$M258=Translation!$D$51),Translation!$K$5,IF($M258&gt;IF($E258+$F258&gt;$E258+$G258,$E258+$F258,$E258+$G258),$M258-IF($E258+$F258&gt;$E258+$G258,$E258+$F258,$E258+$G258),IF($M258&lt;IF($E258+$F258&lt;$E258+$G258,$E258+$F258,$E258+$G258),$M258-IF($E258+$F258&lt;$E258+$G258,$E258+$F258,$E258+$G258),"")))))</f>
        <v/>
      </c>
      <c r="S258" s="275"/>
      <c r="T258" s="23" t="str">
        <f t="shared" si="15"/>
        <v/>
      </c>
      <c r="U258" s="24" t="str">
        <f t="shared" si="19"/>
        <v/>
      </c>
      <c r="V258" s="261"/>
      <c r="W258" s="276"/>
      <c r="X258" s="277"/>
      <c r="Y258" s="264" t="str">
        <f>IF(AND(IF($W258="",IF($E258+$F258&gt;$E258+$G258,$E258+$F258,$E258+$G258),"XXX")&lt;=IF($E258+$F258&gt;$E258+$G258,$E258+$F258,$E258+$G258),IF($W258="",IF($E258+$F258&gt;$E258+$G258,$E258+$F258,$E258+$G258),"XXX")&gt;=IF($E258+$F258&lt;$E258+$G258,$E258+$F258,$E258+$G258)),"",IF(OR($W258=Translation!$C$50,$W258=Translation!$D$50),"",IF(OR($W258=Translation!$C$51,$W258=Translation!$D$51),Translation!$K$5,IF($W258&gt;IF($E258+$F258&gt;$E258+$G258,$E258+$F258,$E258+$G258),$W258-IF($E258+$F258&gt;$E258+$G258,$E258+$F258,$E258+$G258),IF($W258&lt;IF($E258+$F258&lt;$E258+$G258,$E258+$F258,$E258+$G258),$W258-IF($E258+$F258&lt;$E258+$G258,$E258+$F258,$E258+$G258),"")))))</f>
        <v/>
      </c>
      <c r="Z258" s="265" t="str">
        <f>IF(AND(IF($X258="",IF($E258+$F258&gt;$E258+$G258,$E258+$F258,$E258+$G258),"XXX")&lt;=IF($E258+$F258&gt;$E258+$G258,$E258+$F258,$E258+$G258),IF($X258="",IF($E258+$F258&gt;$E258+$G258,$E258+$F258,$E258+$G258),"XXX")&gt;=IF($E258+$F258&lt;$E258+$G258,$E258+$F258,$E258+$G258)),"",IF(OR($X258=Translation!$C$50,$X258=Translation!$D$50),"",IF(OR($X258=Translation!$C$51,$X258=Translation!$D$51),Translation!$K$5,IF($X258&gt;IF($E258+$F258&gt;$E258+$G258,$E258+$F258,$E258+$G258),$X258-IF($E258+$F258&gt;$E258+$G258,$E258+$F258,$E258+$G258),IF($X258&lt;IF($E258+$F258&lt;$E258+$G258,$E258+$F258,$E258+$G258),$X258-IF($E258+$F258&lt;$E258+$G258,$E258+$F258,$E258+$G258),"")))))</f>
        <v/>
      </c>
      <c r="AA258" s="278" t="str">
        <f>IF(ISBLANK(Report!AI258),"",AI258)</f>
        <v/>
      </c>
      <c r="AB258" s="25" t="str">
        <f t="shared" si="17"/>
        <v/>
      </c>
      <c r="AC258" s="26" t="str">
        <f t="shared" si="18"/>
        <v/>
      </c>
      <c r="AE258" s="45"/>
      <c r="AF258" s="15">
        <v>257</v>
      </c>
      <c r="AG258" s="177" t="str">
        <f t="shared" si="16"/>
        <v/>
      </c>
      <c r="AH258" s="177"/>
      <c r="AI258" s="16"/>
      <c r="AJ258" s="189"/>
    </row>
    <row r="259" spans="1:36" ht="17.399999999999999" x14ac:dyDescent="0.3">
      <c r="A259" s="190"/>
      <c r="B259" s="196"/>
      <c r="C259" s="267"/>
      <c r="D259" s="268"/>
      <c r="E259" s="269"/>
      <c r="F259" s="269"/>
      <c r="G259" s="269"/>
      <c r="H259" s="270" t="str">
        <f>IF(AND(I259&lt;&gt;"",I259&lt;&gt;"None"),VLOOKUP(I259,Translation!$N$4:$O$111,2,FALSE),"")</f>
        <v/>
      </c>
      <c r="I259" s="270"/>
      <c r="J259" s="269"/>
      <c r="K259" s="269"/>
      <c r="L259" s="269"/>
      <c r="M259" s="271"/>
      <c r="N259" s="272"/>
      <c r="O259" s="273" t="str">
        <f>IF(AND(IF($J259="",IF($E259+$F259&gt;$E259+$G259,$E259+$F259,$E259+$G259),"XXX")&lt;=IF($E259+$F259&gt;$E259+$G259,$E259+$F259,$E259+$G259),IF($J259="",IF($E259+$F259&gt;$E259+$G259,$E259+$F259,$E259+$G259),"XXX")&gt;=IF($E259+$F259&lt;$E259+$G259,$E259+$F259,$E259+$G259)),"",IF(OR($J259=Translation!$C$50,$J259=Translation!$D$50),"",IF(OR($J259=Translation!$C$51,$J259=Translation!$D$51),Translation!$K$5,IF($J259&gt;IF($E259+$F259&gt;$E259+$G259,$E259+$F259,$E259+$G259),$J259-IF($E259+$F259&gt;$E259+$G259,$E259+$F259,$E259+$G259),IF($J259&lt;IF($E259+$F259&lt;$E259+$G259,$E259+$F259,$E259+$G259),$J259-IF($E259+$F259&lt;$E259+$G259,$E259+$F259,$E259+$G259),"")))))</f>
        <v/>
      </c>
      <c r="P259" s="274" t="str">
        <f>IF(AND(IF($K259="",IF($E259+$F259&gt;$E259+$G259,$E259+$F259,$E259+$G259),"XXX")&lt;=IF($E259+$F259&gt;$E259+$G259,$E259+$F259,$E259+$G259),IF($K259="",IF($E259+$F259&gt;$E259+$G259,$E259+$F259,$E259+$G259),"XXX")&gt;=IF($E259+$F259&lt;$E259+$G259,$E259+$F259,$E259+$G259)),"",IF(OR($K259=Translation!$C$50,$K259=Translation!$D$50),"",IF(OR($K259=Translation!$C$51,$K259=Translation!$D$51),Translation!$K$5,IF($K259&gt;IF($E259+$F259&gt;$E259+$G259,$E259+$F259,$E259+$G259),$K259-IF($E259+$F259&gt;$E259+$G259,$E259+$F259,$E259+$G259),IF($K259&lt;IF($E259+$F259&lt;$E259+$G259,$E259+$F259,$E259+$G259),$K259-IF($E259+$F259&lt;$E259+$G259,$E259+$F259,$E259+$G259),"")))))</f>
        <v/>
      </c>
      <c r="Q259" s="274" t="str">
        <f>IF(AND(IF($L259="",IF($E259+$F259&gt;$E259+$G259,$E259+$F259,$E259+$G259),"XXX")&lt;=IF($E259+$F259&gt;$E259+$G259,$E259+$F259,$E259+$G259),IF($L259="",IF($E259+$F259&gt;$E259+$G259,$E259+$F259,$E259+$G259),"XXX")&gt;=IF($E259+$F259&lt;$E259+$G259,$E259+$F259,$E259+$G259)),"",IF(OR($L259=Translation!$C$50,$L259=Translation!$D$50),"",IF(OR($L259=Translation!$C$51,$L259=Translation!$D$51),Translation!$K$5,IF($L259&gt;IF($E259+$F259&gt;$E259+$G259,$E259+$F259,$E259+$G259),$L259-IF($E259+$F259&gt;$E259+$G259,$E259+$F259,$E259+$G259),IF($L259&lt;IF($E259+$F259&lt;$E259+$G259,$E259+$F259,$E259+$G259),$L259-IF($E259+$F259&lt;$E259+$G259,$E259+$F259,$E259+$G259),"")))))</f>
        <v/>
      </c>
      <c r="R259" s="274" t="str">
        <f>IF(AND(IF($M259="",IF($E259+$F259&gt;$E259+$G259,$E259+$F259,$E259+$G259),"XXX")&lt;=IF($E259+$F259&gt;$E259+$G259,$E259+$F259,$E259+$G259),IF($M259="",IF($E259+$F259&gt;$E259+$G259,$E259+$F259,$E259+$G259),"XXX")&gt;=IF($E259+$F259&lt;$E259+$G259,$E259+$F259,$E259+$G259)),"",IF(OR($M259=Translation!$C$50,$M259=Translation!$D$50),"",IF(OR($M259=Translation!$C$51,$M259=Translation!$D$51),Translation!$K$5,IF($M259&gt;IF($E259+$F259&gt;$E259+$G259,$E259+$F259,$E259+$G259),$M259-IF($E259+$F259&gt;$E259+$G259,$E259+$F259,$E259+$G259),IF($M259&lt;IF($E259+$F259&lt;$E259+$G259,$E259+$F259,$E259+$G259),$M259-IF($E259+$F259&lt;$E259+$G259,$E259+$F259,$E259+$G259),"")))))</f>
        <v/>
      </c>
      <c r="S259" s="275"/>
      <c r="T259" s="23" t="str">
        <f t="shared" si="15"/>
        <v/>
      </c>
      <c r="U259" s="24" t="str">
        <f t="shared" si="19"/>
        <v/>
      </c>
      <c r="V259" s="261"/>
      <c r="W259" s="276"/>
      <c r="X259" s="277"/>
      <c r="Y259" s="264" t="str">
        <f>IF(AND(IF($W259="",IF($E259+$F259&gt;$E259+$G259,$E259+$F259,$E259+$G259),"XXX")&lt;=IF($E259+$F259&gt;$E259+$G259,$E259+$F259,$E259+$G259),IF($W259="",IF($E259+$F259&gt;$E259+$G259,$E259+$F259,$E259+$G259),"XXX")&gt;=IF($E259+$F259&lt;$E259+$G259,$E259+$F259,$E259+$G259)),"",IF(OR($W259=Translation!$C$50,$W259=Translation!$D$50),"",IF(OR($W259=Translation!$C$51,$W259=Translation!$D$51),Translation!$K$5,IF($W259&gt;IF($E259+$F259&gt;$E259+$G259,$E259+$F259,$E259+$G259),$W259-IF($E259+$F259&gt;$E259+$G259,$E259+$F259,$E259+$G259),IF($W259&lt;IF($E259+$F259&lt;$E259+$G259,$E259+$F259,$E259+$G259),$W259-IF($E259+$F259&lt;$E259+$G259,$E259+$F259,$E259+$G259),"")))))</f>
        <v/>
      </c>
      <c r="Z259" s="265" t="str">
        <f>IF(AND(IF($X259="",IF($E259+$F259&gt;$E259+$G259,$E259+$F259,$E259+$G259),"XXX")&lt;=IF($E259+$F259&gt;$E259+$G259,$E259+$F259,$E259+$G259),IF($X259="",IF($E259+$F259&gt;$E259+$G259,$E259+$F259,$E259+$G259),"XXX")&gt;=IF($E259+$F259&lt;$E259+$G259,$E259+$F259,$E259+$G259)),"",IF(OR($X259=Translation!$C$50,$X259=Translation!$D$50),"",IF(OR($X259=Translation!$C$51,$X259=Translation!$D$51),Translation!$K$5,IF($X259&gt;IF($E259+$F259&gt;$E259+$G259,$E259+$F259,$E259+$G259),$X259-IF($E259+$F259&gt;$E259+$G259,$E259+$F259,$E259+$G259),IF($X259&lt;IF($E259+$F259&lt;$E259+$G259,$E259+$F259,$E259+$G259),$X259-IF($E259+$F259&lt;$E259+$G259,$E259+$F259,$E259+$G259),"")))))</f>
        <v/>
      </c>
      <c r="AA259" s="278" t="str">
        <f>IF(ISBLANK(Report!AI259),"",AI259)</f>
        <v/>
      </c>
      <c r="AB259" s="25" t="str">
        <f t="shared" si="17"/>
        <v/>
      </c>
      <c r="AC259" s="26" t="str">
        <f t="shared" si="18"/>
        <v/>
      </c>
      <c r="AE259" s="45"/>
      <c r="AF259" s="177">
        <v>258</v>
      </c>
      <c r="AG259" s="177" t="str">
        <f t="shared" si="16"/>
        <v/>
      </c>
      <c r="AH259" s="177"/>
      <c r="AI259" s="16"/>
      <c r="AJ259" s="189"/>
    </row>
    <row r="260" spans="1:36" ht="17.399999999999999" x14ac:dyDescent="0.3">
      <c r="A260" s="190"/>
      <c r="B260" s="196"/>
      <c r="C260" s="267"/>
      <c r="D260" s="268"/>
      <c r="E260" s="269"/>
      <c r="F260" s="269"/>
      <c r="G260" s="269"/>
      <c r="H260" s="270" t="str">
        <f>IF(AND(I260&lt;&gt;"",I260&lt;&gt;"None"),VLOOKUP(I260,Translation!$N$4:$O$111,2,FALSE),"")</f>
        <v/>
      </c>
      <c r="I260" s="270"/>
      <c r="J260" s="269"/>
      <c r="K260" s="269"/>
      <c r="L260" s="269"/>
      <c r="M260" s="271"/>
      <c r="N260" s="272"/>
      <c r="O260" s="273" t="str">
        <f>IF(AND(IF($J260="",IF($E260+$F260&gt;$E260+$G260,$E260+$F260,$E260+$G260),"XXX")&lt;=IF($E260+$F260&gt;$E260+$G260,$E260+$F260,$E260+$G260),IF($J260="",IF($E260+$F260&gt;$E260+$G260,$E260+$F260,$E260+$G260),"XXX")&gt;=IF($E260+$F260&lt;$E260+$G260,$E260+$F260,$E260+$G260)),"",IF(OR($J260=Translation!$C$50,$J260=Translation!$D$50),"",IF(OR($J260=Translation!$C$51,$J260=Translation!$D$51),Translation!$K$5,IF($J260&gt;IF($E260+$F260&gt;$E260+$G260,$E260+$F260,$E260+$G260),$J260-IF($E260+$F260&gt;$E260+$G260,$E260+$F260,$E260+$G260),IF($J260&lt;IF($E260+$F260&lt;$E260+$G260,$E260+$F260,$E260+$G260),$J260-IF($E260+$F260&lt;$E260+$G260,$E260+$F260,$E260+$G260),"")))))</f>
        <v/>
      </c>
      <c r="P260" s="274" t="str">
        <f>IF(AND(IF($K260="",IF($E260+$F260&gt;$E260+$G260,$E260+$F260,$E260+$G260),"XXX")&lt;=IF($E260+$F260&gt;$E260+$G260,$E260+$F260,$E260+$G260),IF($K260="",IF($E260+$F260&gt;$E260+$G260,$E260+$F260,$E260+$G260),"XXX")&gt;=IF($E260+$F260&lt;$E260+$G260,$E260+$F260,$E260+$G260)),"",IF(OR($K260=Translation!$C$50,$K260=Translation!$D$50),"",IF(OR($K260=Translation!$C$51,$K260=Translation!$D$51),Translation!$K$5,IF($K260&gt;IF($E260+$F260&gt;$E260+$G260,$E260+$F260,$E260+$G260),$K260-IF($E260+$F260&gt;$E260+$G260,$E260+$F260,$E260+$G260),IF($K260&lt;IF($E260+$F260&lt;$E260+$G260,$E260+$F260,$E260+$G260),$K260-IF($E260+$F260&lt;$E260+$G260,$E260+$F260,$E260+$G260),"")))))</f>
        <v/>
      </c>
      <c r="Q260" s="274" t="str">
        <f>IF(AND(IF($L260="",IF($E260+$F260&gt;$E260+$G260,$E260+$F260,$E260+$G260),"XXX")&lt;=IF($E260+$F260&gt;$E260+$G260,$E260+$F260,$E260+$G260),IF($L260="",IF($E260+$F260&gt;$E260+$G260,$E260+$F260,$E260+$G260),"XXX")&gt;=IF($E260+$F260&lt;$E260+$G260,$E260+$F260,$E260+$G260)),"",IF(OR($L260=Translation!$C$50,$L260=Translation!$D$50),"",IF(OR($L260=Translation!$C$51,$L260=Translation!$D$51),Translation!$K$5,IF($L260&gt;IF($E260+$F260&gt;$E260+$G260,$E260+$F260,$E260+$G260),$L260-IF($E260+$F260&gt;$E260+$G260,$E260+$F260,$E260+$G260),IF($L260&lt;IF($E260+$F260&lt;$E260+$G260,$E260+$F260,$E260+$G260),$L260-IF($E260+$F260&lt;$E260+$G260,$E260+$F260,$E260+$G260),"")))))</f>
        <v/>
      </c>
      <c r="R260" s="274" t="str">
        <f>IF(AND(IF($M260="",IF($E260+$F260&gt;$E260+$G260,$E260+$F260,$E260+$G260),"XXX")&lt;=IF($E260+$F260&gt;$E260+$G260,$E260+$F260,$E260+$G260),IF($M260="",IF($E260+$F260&gt;$E260+$G260,$E260+$F260,$E260+$G260),"XXX")&gt;=IF($E260+$F260&lt;$E260+$G260,$E260+$F260,$E260+$G260)),"",IF(OR($M260=Translation!$C$50,$M260=Translation!$D$50),"",IF(OR($M260=Translation!$C$51,$M260=Translation!$D$51),Translation!$K$5,IF($M260&gt;IF($E260+$F260&gt;$E260+$G260,$E260+$F260,$E260+$G260),$M260-IF($E260+$F260&gt;$E260+$G260,$E260+$F260,$E260+$G260),IF($M260&lt;IF($E260+$F260&lt;$E260+$G260,$E260+$F260,$E260+$G260),$M260-IF($E260+$F260&lt;$E260+$G260,$E260+$F260,$E260+$G260),"")))))</f>
        <v/>
      </c>
      <c r="S260" s="275"/>
      <c r="T260" s="23" t="str">
        <f t="shared" si="15"/>
        <v/>
      </c>
      <c r="U260" s="24" t="str">
        <f t="shared" si="19"/>
        <v/>
      </c>
      <c r="V260" s="261"/>
      <c r="W260" s="276"/>
      <c r="X260" s="277"/>
      <c r="Y260" s="264" t="str">
        <f>IF(AND(IF($W260="",IF($E260+$F260&gt;$E260+$G260,$E260+$F260,$E260+$G260),"XXX")&lt;=IF($E260+$F260&gt;$E260+$G260,$E260+$F260,$E260+$G260),IF($W260="",IF($E260+$F260&gt;$E260+$G260,$E260+$F260,$E260+$G260),"XXX")&gt;=IF($E260+$F260&lt;$E260+$G260,$E260+$F260,$E260+$G260)),"",IF(OR($W260=Translation!$C$50,$W260=Translation!$D$50),"",IF(OR($W260=Translation!$C$51,$W260=Translation!$D$51),Translation!$K$5,IF($W260&gt;IF($E260+$F260&gt;$E260+$G260,$E260+$F260,$E260+$G260),$W260-IF($E260+$F260&gt;$E260+$G260,$E260+$F260,$E260+$G260),IF($W260&lt;IF($E260+$F260&lt;$E260+$G260,$E260+$F260,$E260+$G260),$W260-IF($E260+$F260&lt;$E260+$G260,$E260+$F260,$E260+$G260),"")))))</f>
        <v/>
      </c>
      <c r="Z260" s="265" t="str">
        <f>IF(AND(IF($X260="",IF($E260+$F260&gt;$E260+$G260,$E260+$F260,$E260+$G260),"XXX")&lt;=IF($E260+$F260&gt;$E260+$G260,$E260+$F260,$E260+$G260),IF($X260="",IF($E260+$F260&gt;$E260+$G260,$E260+$F260,$E260+$G260),"XXX")&gt;=IF($E260+$F260&lt;$E260+$G260,$E260+$F260,$E260+$G260)),"",IF(OR($X260=Translation!$C$50,$X260=Translation!$D$50),"",IF(OR($X260=Translation!$C$51,$X260=Translation!$D$51),Translation!$K$5,IF($X260&gt;IF($E260+$F260&gt;$E260+$G260,$E260+$F260,$E260+$G260),$X260-IF($E260+$F260&gt;$E260+$G260,$E260+$F260,$E260+$G260),IF($X260&lt;IF($E260+$F260&lt;$E260+$G260,$E260+$F260,$E260+$G260),$X260-IF($E260+$F260&lt;$E260+$G260,$E260+$F260,$E260+$G260),"")))))</f>
        <v/>
      </c>
      <c r="AA260" s="278" t="str">
        <f>IF(ISBLANK(Report!AI260),"",AI260)</f>
        <v/>
      </c>
      <c r="AB260" s="25" t="str">
        <f t="shared" si="17"/>
        <v/>
      </c>
      <c r="AC260" s="26" t="str">
        <f t="shared" si="18"/>
        <v/>
      </c>
      <c r="AE260" s="45"/>
      <c r="AF260" s="15">
        <v>259</v>
      </c>
      <c r="AG260" s="177" t="str">
        <f t="shared" si="16"/>
        <v/>
      </c>
      <c r="AH260" s="177"/>
      <c r="AI260" s="16"/>
      <c r="AJ260" s="189"/>
    </row>
    <row r="261" spans="1:36" ht="17.399999999999999" x14ac:dyDescent="0.3">
      <c r="A261" s="190"/>
      <c r="B261" s="196"/>
      <c r="C261" s="267"/>
      <c r="D261" s="268"/>
      <c r="E261" s="269"/>
      <c r="F261" s="269"/>
      <c r="G261" s="269"/>
      <c r="H261" s="270" t="str">
        <f>IF(AND(I261&lt;&gt;"",I261&lt;&gt;"None"),VLOOKUP(I261,Translation!$N$4:$O$111,2,FALSE),"")</f>
        <v/>
      </c>
      <c r="I261" s="270"/>
      <c r="J261" s="269"/>
      <c r="K261" s="269"/>
      <c r="L261" s="269"/>
      <c r="M261" s="271"/>
      <c r="N261" s="272"/>
      <c r="O261" s="273" t="str">
        <f>IF(AND(IF($J261="",IF($E261+$F261&gt;$E261+$G261,$E261+$F261,$E261+$G261),"XXX")&lt;=IF($E261+$F261&gt;$E261+$G261,$E261+$F261,$E261+$G261),IF($J261="",IF($E261+$F261&gt;$E261+$G261,$E261+$F261,$E261+$G261),"XXX")&gt;=IF($E261+$F261&lt;$E261+$G261,$E261+$F261,$E261+$G261)),"",IF(OR($J261=Translation!$C$50,$J261=Translation!$D$50),"",IF(OR($J261=Translation!$C$51,$J261=Translation!$D$51),Translation!$K$5,IF($J261&gt;IF($E261+$F261&gt;$E261+$G261,$E261+$F261,$E261+$G261),$J261-IF($E261+$F261&gt;$E261+$G261,$E261+$F261,$E261+$G261),IF($J261&lt;IF($E261+$F261&lt;$E261+$G261,$E261+$F261,$E261+$G261),$J261-IF($E261+$F261&lt;$E261+$G261,$E261+$F261,$E261+$G261),"")))))</f>
        <v/>
      </c>
      <c r="P261" s="274" t="str">
        <f>IF(AND(IF($K261="",IF($E261+$F261&gt;$E261+$G261,$E261+$F261,$E261+$G261),"XXX")&lt;=IF($E261+$F261&gt;$E261+$G261,$E261+$F261,$E261+$G261),IF($K261="",IF($E261+$F261&gt;$E261+$G261,$E261+$F261,$E261+$G261),"XXX")&gt;=IF($E261+$F261&lt;$E261+$G261,$E261+$F261,$E261+$G261)),"",IF(OR($K261=Translation!$C$50,$K261=Translation!$D$50),"",IF(OR($K261=Translation!$C$51,$K261=Translation!$D$51),Translation!$K$5,IF($K261&gt;IF($E261+$F261&gt;$E261+$G261,$E261+$F261,$E261+$G261),$K261-IF($E261+$F261&gt;$E261+$G261,$E261+$F261,$E261+$G261),IF($K261&lt;IF($E261+$F261&lt;$E261+$G261,$E261+$F261,$E261+$G261),$K261-IF($E261+$F261&lt;$E261+$G261,$E261+$F261,$E261+$G261),"")))))</f>
        <v/>
      </c>
      <c r="Q261" s="274" t="str">
        <f>IF(AND(IF($L261="",IF($E261+$F261&gt;$E261+$G261,$E261+$F261,$E261+$G261),"XXX")&lt;=IF($E261+$F261&gt;$E261+$G261,$E261+$F261,$E261+$G261),IF($L261="",IF($E261+$F261&gt;$E261+$G261,$E261+$F261,$E261+$G261),"XXX")&gt;=IF($E261+$F261&lt;$E261+$G261,$E261+$F261,$E261+$G261)),"",IF(OR($L261=Translation!$C$50,$L261=Translation!$D$50),"",IF(OR($L261=Translation!$C$51,$L261=Translation!$D$51),Translation!$K$5,IF($L261&gt;IF($E261+$F261&gt;$E261+$G261,$E261+$F261,$E261+$G261),$L261-IF($E261+$F261&gt;$E261+$G261,$E261+$F261,$E261+$G261),IF($L261&lt;IF($E261+$F261&lt;$E261+$G261,$E261+$F261,$E261+$G261),$L261-IF($E261+$F261&lt;$E261+$G261,$E261+$F261,$E261+$G261),"")))))</f>
        <v/>
      </c>
      <c r="R261" s="274" t="str">
        <f>IF(AND(IF($M261="",IF($E261+$F261&gt;$E261+$G261,$E261+$F261,$E261+$G261),"XXX")&lt;=IF($E261+$F261&gt;$E261+$G261,$E261+$F261,$E261+$G261),IF($M261="",IF($E261+$F261&gt;$E261+$G261,$E261+$F261,$E261+$G261),"XXX")&gt;=IF($E261+$F261&lt;$E261+$G261,$E261+$F261,$E261+$G261)),"",IF(OR($M261=Translation!$C$50,$M261=Translation!$D$50),"",IF(OR($M261=Translation!$C$51,$M261=Translation!$D$51),Translation!$K$5,IF($M261&gt;IF($E261+$F261&gt;$E261+$G261,$E261+$F261,$E261+$G261),$M261-IF($E261+$F261&gt;$E261+$G261,$E261+$F261,$E261+$G261),IF($M261&lt;IF($E261+$F261&lt;$E261+$G261,$E261+$F261,$E261+$G261),$M261-IF($E261+$F261&lt;$E261+$G261,$E261+$F261,$E261+$G261),"")))))</f>
        <v/>
      </c>
      <c r="S261" s="275"/>
      <c r="T261" s="23" t="str">
        <f t="shared" si="15"/>
        <v/>
      </c>
      <c r="U261" s="24" t="str">
        <f t="shared" si="19"/>
        <v/>
      </c>
      <c r="V261" s="261"/>
      <c r="W261" s="276"/>
      <c r="X261" s="277"/>
      <c r="Y261" s="264" t="str">
        <f>IF(AND(IF($W261="",IF($E261+$F261&gt;$E261+$G261,$E261+$F261,$E261+$G261),"XXX")&lt;=IF($E261+$F261&gt;$E261+$G261,$E261+$F261,$E261+$G261),IF($W261="",IF($E261+$F261&gt;$E261+$G261,$E261+$F261,$E261+$G261),"XXX")&gt;=IF($E261+$F261&lt;$E261+$G261,$E261+$F261,$E261+$G261)),"",IF(OR($W261=Translation!$C$50,$W261=Translation!$D$50),"",IF(OR($W261=Translation!$C$51,$W261=Translation!$D$51),Translation!$K$5,IF($W261&gt;IF($E261+$F261&gt;$E261+$G261,$E261+$F261,$E261+$G261),$W261-IF($E261+$F261&gt;$E261+$G261,$E261+$F261,$E261+$G261),IF($W261&lt;IF($E261+$F261&lt;$E261+$G261,$E261+$F261,$E261+$G261),$W261-IF($E261+$F261&lt;$E261+$G261,$E261+$F261,$E261+$G261),"")))))</f>
        <v/>
      </c>
      <c r="Z261" s="265" t="str">
        <f>IF(AND(IF($X261="",IF($E261+$F261&gt;$E261+$G261,$E261+$F261,$E261+$G261),"XXX")&lt;=IF($E261+$F261&gt;$E261+$G261,$E261+$F261,$E261+$G261),IF($X261="",IF($E261+$F261&gt;$E261+$G261,$E261+$F261,$E261+$G261),"XXX")&gt;=IF($E261+$F261&lt;$E261+$G261,$E261+$F261,$E261+$G261)),"",IF(OR($X261=Translation!$C$50,$X261=Translation!$D$50),"",IF(OR($X261=Translation!$C$51,$X261=Translation!$D$51),Translation!$K$5,IF($X261&gt;IF($E261+$F261&gt;$E261+$G261,$E261+$F261,$E261+$G261),$X261-IF($E261+$F261&gt;$E261+$G261,$E261+$F261,$E261+$G261),IF($X261&lt;IF($E261+$F261&lt;$E261+$G261,$E261+$F261,$E261+$G261),$X261-IF($E261+$F261&lt;$E261+$G261,$E261+$F261,$E261+$G261),"")))))</f>
        <v/>
      </c>
      <c r="AA261" s="278" t="str">
        <f>IF(ISBLANK(Report!AI261),"",AI261)</f>
        <v/>
      </c>
      <c r="AB261" s="25" t="str">
        <f t="shared" si="17"/>
        <v/>
      </c>
      <c r="AC261" s="26" t="str">
        <f t="shared" si="18"/>
        <v/>
      </c>
      <c r="AE261" s="45"/>
      <c r="AF261" s="177">
        <v>260</v>
      </c>
      <c r="AG261" s="177" t="str">
        <f t="shared" si="16"/>
        <v/>
      </c>
      <c r="AH261" s="177"/>
      <c r="AI261" s="16"/>
      <c r="AJ261" s="189"/>
    </row>
    <row r="262" spans="1:36" ht="17.399999999999999" x14ac:dyDescent="0.3">
      <c r="A262" s="190"/>
      <c r="B262" s="196"/>
      <c r="C262" s="267"/>
      <c r="D262" s="268"/>
      <c r="E262" s="269"/>
      <c r="F262" s="269"/>
      <c r="G262" s="269"/>
      <c r="H262" s="270" t="str">
        <f>IF(AND(I262&lt;&gt;"",I262&lt;&gt;"None"),VLOOKUP(I262,Translation!$N$4:$O$111,2,FALSE),"")</f>
        <v/>
      </c>
      <c r="I262" s="270"/>
      <c r="J262" s="269"/>
      <c r="K262" s="269"/>
      <c r="L262" s="269"/>
      <c r="M262" s="271"/>
      <c r="N262" s="272"/>
      <c r="O262" s="273" t="str">
        <f>IF(AND(IF($J262="",IF($E262+$F262&gt;$E262+$G262,$E262+$F262,$E262+$G262),"XXX")&lt;=IF($E262+$F262&gt;$E262+$G262,$E262+$F262,$E262+$G262),IF($J262="",IF($E262+$F262&gt;$E262+$G262,$E262+$F262,$E262+$G262),"XXX")&gt;=IF($E262+$F262&lt;$E262+$G262,$E262+$F262,$E262+$G262)),"",IF(OR($J262=Translation!$C$50,$J262=Translation!$D$50),"",IF(OR($J262=Translation!$C$51,$J262=Translation!$D$51),Translation!$K$5,IF($J262&gt;IF($E262+$F262&gt;$E262+$G262,$E262+$F262,$E262+$G262),$J262-IF($E262+$F262&gt;$E262+$G262,$E262+$F262,$E262+$G262),IF($J262&lt;IF($E262+$F262&lt;$E262+$G262,$E262+$F262,$E262+$G262),$J262-IF($E262+$F262&lt;$E262+$G262,$E262+$F262,$E262+$G262),"")))))</f>
        <v/>
      </c>
      <c r="P262" s="274" t="str">
        <f>IF(AND(IF($K262="",IF($E262+$F262&gt;$E262+$G262,$E262+$F262,$E262+$G262),"XXX")&lt;=IF($E262+$F262&gt;$E262+$G262,$E262+$F262,$E262+$G262),IF($K262="",IF($E262+$F262&gt;$E262+$G262,$E262+$F262,$E262+$G262),"XXX")&gt;=IF($E262+$F262&lt;$E262+$G262,$E262+$F262,$E262+$G262)),"",IF(OR($K262=Translation!$C$50,$K262=Translation!$D$50),"",IF(OR($K262=Translation!$C$51,$K262=Translation!$D$51),Translation!$K$5,IF($K262&gt;IF($E262+$F262&gt;$E262+$G262,$E262+$F262,$E262+$G262),$K262-IF($E262+$F262&gt;$E262+$G262,$E262+$F262,$E262+$G262),IF($K262&lt;IF($E262+$F262&lt;$E262+$G262,$E262+$F262,$E262+$G262),$K262-IF($E262+$F262&lt;$E262+$G262,$E262+$F262,$E262+$G262),"")))))</f>
        <v/>
      </c>
      <c r="Q262" s="274" t="str">
        <f>IF(AND(IF($L262="",IF($E262+$F262&gt;$E262+$G262,$E262+$F262,$E262+$G262),"XXX")&lt;=IF($E262+$F262&gt;$E262+$G262,$E262+$F262,$E262+$G262),IF($L262="",IF($E262+$F262&gt;$E262+$G262,$E262+$F262,$E262+$G262),"XXX")&gt;=IF($E262+$F262&lt;$E262+$G262,$E262+$F262,$E262+$G262)),"",IF(OR($L262=Translation!$C$50,$L262=Translation!$D$50),"",IF(OR($L262=Translation!$C$51,$L262=Translation!$D$51),Translation!$K$5,IF($L262&gt;IF($E262+$F262&gt;$E262+$G262,$E262+$F262,$E262+$G262),$L262-IF($E262+$F262&gt;$E262+$G262,$E262+$F262,$E262+$G262),IF($L262&lt;IF($E262+$F262&lt;$E262+$G262,$E262+$F262,$E262+$G262),$L262-IF($E262+$F262&lt;$E262+$G262,$E262+$F262,$E262+$G262),"")))))</f>
        <v/>
      </c>
      <c r="R262" s="274" t="str">
        <f>IF(AND(IF($M262="",IF($E262+$F262&gt;$E262+$G262,$E262+$F262,$E262+$G262),"XXX")&lt;=IF($E262+$F262&gt;$E262+$G262,$E262+$F262,$E262+$G262),IF($M262="",IF($E262+$F262&gt;$E262+$G262,$E262+$F262,$E262+$G262),"XXX")&gt;=IF($E262+$F262&lt;$E262+$G262,$E262+$F262,$E262+$G262)),"",IF(OR($M262=Translation!$C$50,$M262=Translation!$D$50),"",IF(OR($M262=Translation!$C$51,$M262=Translation!$D$51),Translation!$K$5,IF($M262&gt;IF($E262+$F262&gt;$E262+$G262,$E262+$F262,$E262+$G262),$M262-IF($E262+$F262&gt;$E262+$G262,$E262+$F262,$E262+$G262),IF($M262&lt;IF($E262+$F262&lt;$E262+$G262,$E262+$F262,$E262+$G262),$M262-IF($E262+$F262&lt;$E262+$G262,$E262+$F262,$E262+$G262),"")))))</f>
        <v/>
      </c>
      <c r="S262" s="275"/>
      <c r="T262" s="23" t="str">
        <f t="shared" si="15"/>
        <v/>
      </c>
      <c r="U262" s="24" t="str">
        <f t="shared" si="19"/>
        <v/>
      </c>
      <c r="V262" s="261"/>
      <c r="W262" s="276"/>
      <c r="X262" s="277"/>
      <c r="Y262" s="264" t="str">
        <f>IF(AND(IF($W262="",IF($E262+$F262&gt;$E262+$G262,$E262+$F262,$E262+$G262),"XXX")&lt;=IF($E262+$F262&gt;$E262+$G262,$E262+$F262,$E262+$G262),IF($W262="",IF($E262+$F262&gt;$E262+$G262,$E262+$F262,$E262+$G262),"XXX")&gt;=IF($E262+$F262&lt;$E262+$G262,$E262+$F262,$E262+$G262)),"",IF(OR($W262=Translation!$C$50,$W262=Translation!$D$50),"",IF(OR($W262=Translation!$C$51,$W262=Translation!$D$51),Translation!$K$5,IF($W262&gt;IF($E262+$F262&gt;$E262+$G262,$E262+$F262,$E262+$G262),$W262-IF($E262+$F262&gt;$E262+$G262,$E262+$F262,$E262+$G262),IF($W262&lt;IF($E262+$F262&lt;$E262+$G262,$E262+$F262,$E262+$G262),$W262-IF($E262+$F262&lt;$E262+$G262,$E262+$F262,$E262+$G262),"")))))</f>
        <v/>
      </c>
      <c r="Z262" s="265" t="str">
        <f>IF(AND(IF($X262="",IF($E262+$F262&gt;$E262+$G262,$E262+$F262,$E262+$G262),"XXX")&lt;=IF($E262+$F262&gt;$E262+$G262,$E262+$F262,$E262+$G262),IF($X262="",IF($E262+$F262&gt;$E262+$G262,$E262+$F262,$E262+$G262),"XXX")&gt;=IF($E262+$F262&lt;$E262+$G262,$E262+$F262,$E262+$G262)),"",IF(OR($X262=Translation!$C$50,$X262=Translation!$D$50),"",IF(OR($X262=Translation!$C$51,$X262=Translation!$D$51),Translation!$K$5,IF($X262&gt;IF($E262+$F262&gt;$E262+$G262,$E262+$F262,$E262+$G262),$X262-IF($E262+$F262&gt;$E262+$G262,$E262+$F262,$E262+$G262),IF($X262&lt;IF($E262+$F262&lt;$E262+$G262,$E262+$F262,$E262+$G262),$X262-IF($E262+$F262&lt;$E262+$G262,$E262+$F262,$E262+$G262),"")))))</f>
        <v/>
      </c>
      <c r="AA262" s="278" t="str">
        <f>IF(ISBLANK(Report!AI262),"",AI262)</f>
        <v/>
      </c>
      <c r="AB262" s="25" t="str">
        <f t="shared" si="17"/>
        <v/>
      </c>
      <c r="AC262" s="26" t="str">
        <f t="shared" si="18"/>
        <v/>
      </c>
      <c r="AE262" s="45"/>
      <c r="AF262" s="15">
        <v>261</v>
      </c>
      <c r="AG262" s="177" t="str">
        <f t="shared" si="16"/>
        <v/>
      </c>
      <c r="AH262" s="177"/>
      <c r="AI262" s="16"/>
      <c r="AJ262" s="189"/>
    </row>
    <row r="263" spans="1:36" ht="17.399999999999999" x14ac:dyDescent="0.3">
      <c r="A263" s="190"/>
      <c r="B263" s="196"/>
      <c r="C263" s="267"/>
      <c r="D263" s="268"/>
      <c r="E263" s="269"/>
      <c r="F263" s="269"/>
      <c r="G263" s="269"/>
      <c r="H263" s="270" t="str">
        <f>IF(AND(I263&lt;&gt;"",I263&lt;&gt;"None"),VLOOKUP(I263,Translation!$N$4:$O$111,2,FALSE),"")</f>
        <v/>
      </c>
      <c r="I263" s="270"/>
      <c r="J263" s="269"/>
      <c r="K263" s="269"/>
      <c r="L263" s="269"/>
      <c r="M263" s="271"/>
      <c r="N263" s="272"/>
      <c r="O263" s="273" t="str">
        <f>IF(AND(IF($J263="",IF($E263+$F263&gt;$E263+$G263,$E263+$F263,$E263+$G263),"XXX")&lt;=IF($E263+$F263&gt;$E263+$G263,$E263+$F263,$E263+$G263),IF($J263="",IF($E263+$F263&gt;$E263+$G263,$E263+$F263,$E263+$G263),"XXX")&gt;=IF($E263+$F263&lt;$E263+$G263,$E263+$F263,$E263+$G263)),"",IF(OR($J263=Translation!$C$50,$J263=Translation!$D$50),"",IF(OR($J263=Translation!$C$51,$J263=Translation!$D$51),Translation!$K$5,IF($J263&gt;IF($E263+$F263&gt;$E263+$G263,$E263+$F263,$E263+$G263),$J263-IF($E263+$F263&gt;$E263+$G263,$E263+$F263,$E263+$G263),IF($J263&lt;IF($E263+$F263&lt;$E263+$G263,$E263+$F263,$E263+$G263),$J263-IF($E263+$F263&lt;$E263+$G263,$E263+$F263,$E263+$G263),"")))))</f>
        <v/>
      </c>
      <c r="P263" s="274" t="str">
        <f>IF(AND(IF($K263="",IF($E263+$F263&gt;$E263+$G263,$E263+$F263,$E263+$G263),"XXX")&lt;=IF($E263+$F263&gt;$E263+$G263,$E263+$F263,$E263+$G263),IF($K263="",IF($E263+$F263&gt;$E263+$G263,$E263+$F263,$E263+$G263),"XXX")&gt;=IF($E263+$F263&lt;$E263+$G263,$E263+$F263,$E263+$G263)),"",IF(OR($K263=Translation!$C$50,$K263=Translation!$D$50),"",IF(OR($K263=Translation!$C$51,$K263=Translation!$D$51),Translation!$K$5,IF($K263&gt;IF($E263+$F263&gt;$E263+$G263,$E263+$F263,$E263+$G263),$K263-IF($E263+$F263&gt;$E263+$G263,$E263+$F263,$E263+$G263),IF($K263&lt;IF($E263+$F263&lt;$E263+$G263,$E263+$F263,$E263+$G263),$K263-IF($E263+$F263&lt;$E263+$G263,$E263+$F263,$E263+$G263),"")))))</f>
        <v/>
      </c>
      <c r="Q263" s="274" t="str">
        <f>IF(AND(IF($L263="",IF($E263+$F263&gt;$E263+$G263,$E263+$F263,$E263+$G263),"XXX")&lt;=IF($E263+$F263&gt;$E263+$G263,$E263+$F263,$E263+$G263),IF($L263="",IF($E263+$F263&gt;$E263+$G263,$E263+$F263,$E263+$G263),"XXX")&gt;=IF($E263+$F263&lt;$E263+$G263,$E263+$F263,$E263+$G263)),"",IF(OR($L263=Translation!$C$50,$L263=Translation!$D$50),"",IF(OR($L263=Translation!$C$51,$L263=Translation!$D$51),Translation!$K$5,IF($L263&gt;IF($E263+$F263&gt;$E263+$G263,$E263+$F263,$E263+$G263),$L263-IF($E263+$F263&gt;$E263+$G263,$E263+$F263,$E263+$G263),IF($L263&lt;IF($E263+$F263&lt;$E263+$G263,$E263+$F263,$E263+$G263),$L263-IF($E263+$F263&lt;$E263+$G263,$E263+$F263,$E263+$G263),"")))))</f>
        <v/>
      </c>
      <c r="R263" s="274" t="str">
        <f>IF(AND(IF($M263="",IF($E263+$F263&gt;$E263+$G263,$E263+$F263,$E263+$G263),"XXX")&lt;=IF($E263+$F263&gt;$E263+$G263,$E263+$F263,$E263+$G263),IF($M263="",IF($E263+$F263&gt;$E263+$G263,$E263+$F263,$E263+$G263),"XXX")&gt;=IF($E263+$F263&lt;$E263+$G263,$E263+$F263,$E263+$G263)),"",IF(OR($M263=Translation!$C$50,$M263=Translation!$D$50),"",IF(OR($M263=Translation!$C$51,$M263=Translation!$D$51),Translation!$K$5,IF($M263&gt;IF($E263+$F263&gt;$E263+$G263,$E263+$F263,$E263+$G263),$M263-IF($E263+$F263&gt;$E263+$G263,$E263+$F263,$E263+$G263),IF($M263&lt;IF($E263+$F263&lt;$E263+$G263,$E263+$F263,$E263+$G263),$M263-IF($E263+$F263&lt;$E263+$G263,$E263+$F263,$E263+$G263),"")))))</f>
        <v/>
      </c>
      <c r="S263" s="275"/>
      <c r="T263" s="23" t="str">
        <f t="shared" si="15"/>
        <v/>
      </c>
      <c r="U263" s="24" t="str">
        <f t="shared" si="19"/>
        <v/>
      </c>
      <c r="V263" s="261"/>
      <c r="W263" s="276"/>
      <c r="X263" s="277"/>
      <c r="Y263" s="264" t="str">
        <f>IF(AND(IF($W263="",IF($E263+$F263&gt;$E263+$G263,$E263+$F263,$E263+$G263),"XXX")&lt;=IF($E263+$F263&gt;$E263+$G263,$E263+$F263,$E263+$G263),IF($W263="",IF($E263+$F263&gt;$E263+$G263,$E263+$F263,$E263+$G263),"XXX")&gt;=IF($E263+$F263&lt;$E263+$G263,$E263+$F263,$E263+$G263)),"",IF(OR($W263=Translation!$C$50,$W263=Translation!$D$50),"",IF(OR($W263=Translation!$C$51,$W263=Translation!$D$51),Translation!$K$5,IF($W263&gt;IF($E263+$F263&gt;$E263+$G263,$E263+$F263,$E263+$G263),$W263-IF($E263+$F263&gt;$E263+$G263,$E263+$F263,$E263+$G263),IF($W263&lt;IF($E263+$F263&lt;$E263+$G263,$E263+$F263,$E263+$G263),$W263-IF($E263+$F263&lt;$E263+$G263,$E263+$F263,$E263+$G263),"")))))</f>
        <v/>
      </c>
      <c r="Z263" s="265" t="str">
        <f>IF(AND(IF($X263="",IF($E263+$F263&gt;$E263+$G263,$E263+$F263,$E263+$G263),"XXX")&lt;=IF($E263+$F263&gt;$E263+$G263,$E263+$F263,$E263+$G263),IF($X263="",IF($E263+$F263&gt;$E263+$G263,$E263+$F263,$E263+$G263),"XXX")&gt;=IF($E263+$F263&lt;$E263+$G263,$E263+$F263,$E263+$G263)),"",IF(OR($X263=Translation!$C$50,$X263=Translation!$D$50),"",IF(OR($X263=Translation!$C$51,$X263=Translation!$D$51),Translation!$K$5,IF($X263&gt;IF($E263+$F263&gt;$E263+$G263,$E263+$F263,$E263+$G263),$X263-IF($E263+$F263&gt;$E263+$G263,$E263+$F263,$E263+$G263),IF($X263&lt;IF($E263+$F263&lt;$E263+$G263,$E263+$F263,$E263+$G263),$X263-IF($E263+$F263&lt;$E263+$G263,$E263+$F263,$E263+$G263),"")))))</f>
        <v/>
      </c>
      <c r="AA263" s="278" t="str">
        <f>IF(ISBLANK(Report!AI263),"",AI263)</f>
        <v/>
      </c>
      <c r="AB263" s="25" t="str">
        <f t="shared" si="17"/>
        <v/>
      </c>
      <c r="AC263" s="26" t="str">
        <f t="shared" si="18"/>
        <v/>
      </c>
      <c r="AE263" s="45"/>
      <c r="AF263" s="177">
        <v>262</v>
      </c>
      <c r="AG263" s="177" t="str">
        <f t="shared" si="16"/>
        <v/>
      </c>
      <c r="AH263" s="177"/>
      <c r="AI263" s="16"/>
      <c r="AJ263" s="189"/>
    </row>
    <row r="264" spans="1:36" ht="17.399999999999999" x14ac:dyDescent="0.3">
      <c r="A264" s="190"/>
      <c r="B264" s="196"/>
      <c r="C264" s="267"/>
      <c r="D264" s="268"/>
      <c r="E264" s="269"/>
      <c r="F264" s="269"/>
      <c r="G264" s="269"/>
      <c r="H264" s="270" t="str">
        <f>IF(AND(I264&lt;&gt;"",I264&lt;&gt;"None"),VLOOKUP(I264,Translation!$N$4:$O$111,2,FALSE),"")</f>
        <v/>
      </c>
      <c r="I264" s="270"/>
      <c r="J264" s="269"/>
      <c r="K264" s="269"/>
      <c r="L264" s="269"/>
      <c r="M264" s="271"/>
      <c r="N264" s="272"/>
      <c r="O264" s="273" t="str">
        <f>IF(AND(IF($J264="",IF($E264+$F264&gt;$E264+$G264,$E264+$F264,$E264+$G264),"XXX")&lt;=IF($E264+$F264&gt;$E264+$G264,$E264+$F264,$E264+$G264),IF($J264="",IF($E264+$F264&gt;$E264+$G264,$E264+$F264,$E264+$G264),"XXX")&gt;=IF($E264+$F264&lt;$E264+$G264,$E264+$F264,$E264+$G264)),"",IF(OR($J264=Translation!$C$50,$J264=Translation!$D$50),"",IF(OR($J264=Translation!$C$51,$J264=Translation!$D$51),Translation!$K$5,IF($J264&gt;IF($E264+$F264&gt;$E264+$G264,$E264+$F264,$E264+$G264),$J264-IF($E264+$F264&gt;$E264+$G264,$E264+$F264,$E264+$G264),IF($J264&lt;IF($E264+$F264&lt;$E264+$G264,$E264+$F264,$E264+$G264),$J264-IF($E264+$F264&lt;$E264+$G264,$E264+$F264,$E264+$G264),"")))))</f>
        <v/>
      </c>
      <c r="P264" s="274" t="str">
        <f>IF(AND(IF($K264="",IF($E264+$F264&gt;$E264+$G264,$E264+$F264,$E264+$G264),"XXX")&lt;=IF($E264+$F264&gt;$E264+$G264,$E264+$F264,$E264+$G264),IF($K264="",IF($E264+$F264&gt;$E264+$G264,$E264+$F264,$E264+$G264),"XXX")&gt;=IF($E264+$F264&lt;$E264+$G264,$E264+$F264,$E264+$G264)),"",IF(OR($K264=Translation!$C$50,$K264=Translation!$D$50),"",IF(OR($K264=Translation!$C$51,$K264=Translation!$D$51),Translation!$K$5,IF($K264&gt;IF($E264+$F264&gt;$E264+$G264,$E264+$F264,$E264+$G264),$K264-IF($E264+$F264&gt;$E264+$G264,$E264+$F264,$E264+$G264),IF($K264&lt;IF($E264+$F264&lt;$E264+$G264,$E264+$F264,$E264+$G264),$K264-IF($E264+$F264&lt;$E264+$G264,$E264+$F264,$E264+$G264),"")))))</f>
        <v/>
      </c>
      <c r="Q264" s="274" t="str">
        <f>IF(AND(IF($L264="",IF($E264+$F264&gt;$E264+$G264,$E264+$F264,$E264+$G264),"XXX")&lt;=IF($E264+$F264&gt;$E264+$G264,$E264+$F264,$E264+$G264),IF($L264="",IF($E264+$F264&gt;$E264+$G264,$E264+$F264,$E264+$G264),"XXX")&gt;=IF($E264+$F264&lt;$E264+$G264,$E264+$F264,$E264+$G264)),"",IF(OR($L264=Translation!$C$50,$L264=Translation!$D$50),"",IF(OR($L264=Translation!$C$51,$L264=Translation!$D$51),Translation!$K$5,IF($L264&gt;IF($E264+$F264&gt;$E264+$G264,$E264+$F264,$E264+$G264),$L264-IF($E264+$F264&gt;$E264+$G264,$E264+$F264,$E264+$G264),IF($L264&lt;IF($E264+$F264&lt;$E264+$G264,$E264+$F264,$E264+$G264),$L264-IF($E264+$F264&lt;$E264+$G264,$E264+$F264,$E264+$G264),"")))))</f>
        <v/>
      </c>
      <c r="R264" s="274" t="str">
        <f>IF(AND(IF($M264="",IF($E264+$F264&gt;$E264+$G264,$E264+$F264,$E264+$G264),"XXX")&lt;=IF($E264+$F264&gt;$E264+$G264,$E264+$F264,$E264+$G264),IF($M264="",IF($E264+$F264&gt;$E264+$G264,$E264+$F264,$E264+$G264),"XXX")&gt;=IF($E264+$F264&lt;$E264+$G264,$E264+$F264,$E264+$G264)),"",IF(OR($M264=Translation!$C$50,$M264=Translation!$D$50),"",IF(OR($M264=Translation!$C$51,$M264=Translation!$D$51),Translation!$K$5,IF($M264&gt;IF($E264+$F264&gt;$E264+$G264,$E264+$F264,$E264+$G264),$M264-IF($E264+$F264&gt;$E264+$G264,$E264+$F264,$E264+$G264),IF($M264&lt;IF($E264+$F264&lt;$E264+$G264,$E264+$F264,$E264+$G264),$M264-IF($E264+$F264&lt;$E264+$G264,$E264+$F264,$E264+$G264),"")))))</f>
        <v/>
      </c>
      <c r="S264" s="275"/>
      <c r="T264" s="23" t="str">
        <f t="shared" si="15"/>
        <v/>
      </c>
      <c r="U264" s="24" t="str">
        <f t="shared" si="19"/>
        <v/>
      </c>
      <c r="V264" s="261"/>
      <c r="W264" s="276"/>
      <c r="X264" s="277"/>
      <c r="Y264" s="264" t="str">
        <f>IF(AND(IF($W264="",IF($E264+$F264&gt;$E264+$G264,$E264+$F264,$E264+$G264),"XXX")&lt;=IF($E264+$F264&gt;$E264+$G264,$E264+$F264,$E264+$G264),IF($W264="",IF($E264+$F264&gt;$E264+$G264,$E264+$F264,$E264+$G264),"XXX")&gt;=IF($E264+$F264&lt;$E264+$G264,$E264+$F264,$E264+$G264)),"",IF(OR($W264=Translation!$C$50,$W264=Translation!$D$50),"",IF(OR($W264=Translation!$C$51,$W264=Translation!$D$51),Translation!$K$5,IF($W264&gt;IF($E264+$F264&gt;$E264+$G264,$E264+$F264,$E264+$G264),$W264-IF($E264+$F264&gt;$E264+$G264,$E264+$F264,$E264+$G264),IF($W264&lt;IF($E264+$F264&lt;$E264+$G264,$E264+$F264,$E264+$G264),$W264-IF($E264+$F264&lt;$E264+$G264,$E264+$F264,$E264+$G264),"")))))</f>
        <v/>
      </c>
      <c r="Z264" s="265" t="str">
        <f>IF(AND(IF($X264="",IF($E264+$F264&gt;$E264+$G264,$E264+$F264,$E264+$G264),"XXX")&lt;=IF($E264+$F264&gt;$E264+$G264,$E264+$F264,$E264+$G264),IF($X264="",IF($E264+$F264&gt;$E264+$G264,$E264+$F264,$E264+$G264),"XXX")&gt;=IF($E264+$F264&lt;$E264+$G264,$E264+$F264,$E264+$G264)),"",IF(OR($X264=Translation!$C$50,$X264=Translation!$D$50),"",IF(OR($X264=Translation!$C$51,$X264=Translation!$D$51),Translation!$K$5,IF($X264&gt;IF($E264+$F264&gt;$E264+$G264,$E264+$F264,$E264+$G264),$X264-IF($E264+$F264&gt;$E264+$G264,$E264+$F264,$E264+$G264),IF($X264&lt;IF($E264+$F264&lt;$E264+$G264,$E264+$F264,$E264+$G264),$X264-IF($E264+$F264&lt;$E264+$G264,$E264+$F264,$E264+$G264),"")))))</f>
        <v/>
      </c>
      <c r="AA264" s="278" t="str">
        <f>IF(ISBLANK(Report!AI264),"",AI264)</f>
        <v/>
      </c>
      <c r="AB264" s="25" t="str">
        <f t="shared" si="17"/>
        <v/>
      </c>
      <c r="AC264" s="26" t="str">
        <f t="shared" si="18"/>
        <v/>
      </c>
      <c r="AE264" s="45"/>
      <c r="AF264" s="15">
        <v>263</v>
      </c>
      <c r="AG264" s="177" t="str">
        <f t="shared" si="16"/>
        <v/>
      </c>
      <c r="AH264" s="177"/>
      <c r="AI264" s="16"/>
      <c r="AJ264" s="189"/>
    </row>
    <row r="265" spans="1:36" ht="17.399999999999999" x14ac:dyDescent="0.3">
      <c r="A265" s="190"/>
      <c r="B265" s="196"/>
      <c r="C265" s="267"/>
      <c r="D265" s="268"/>
      <c r="E265" s="269"/>
      <c r="F265" s="269"/>
      <c r="G265" s="269"/>
      <c r="H265" s="270" t="str">
        <f>IF(AND(I265&lt;&gt;"",I265&lt;&gt;"None"),VLOOKUP(I265,Translation!$N$4:$O$111,2,FALSE),"")</f>
        <v/>
      </c>
      <c r="I265" s="270"/>
      <c r="J265" s="269"/>
      <c r="K265" s="269"/>
      <c r="L265" s="269"/>
      <c r="M265" s="271"/>
      <c r="N265" s="272"/>
      <c r="O265" s="273" t="str">
        <f>IF(AND(IF($J265="",IF($E265+$F265&gt;$E265+$G265,$E265+$F265,$E265+$G265),"XXX")&lt;=IF($E265+$F265&gt;$E265+$G265,$E265+$F265,$E265+$G265),IF($J265="",IF($E265+$F265&gt;$E265+$G265,$E265+$F265,$E265+$G265),"XXX")&gt;=IF($E265+$F265&lt;$E265+$G265,$E265+$F265,$E265+$G265)),"",IF(OR($J265=Translation!$C$50,$J265=Translation!$D$50),"",IF(OR($J265=Translation!$C$51,$J265=Translation!$D$51),Translation!$K$5,IF($J265&gt;IF($E265+$F265&gt;$E265+$G265,$E265+$F265,$E265+$G265),$J265-IF($E265+$F265&gt;$E265+$G265,$E265+$F265,$E265+$G265),IF($J265&lt;IF($E265+$F265&lt;$E265+$G265,$E265+$F265,$E265+$G265),$J265-IF($E265+$F265&lt;$E265+$G265,$E265+$F265,$E265+$G265),"")))))</f>
        <v/>
      </c>
      <c r="P265" s="274" t="str">
        <f>IF(AND(IF($K265="",IF($E265+$F265&gt;$E265+$G265,$E265+$F265,$E265+$G265),"XXX")&lt;=IF($E265+$F265&gt;$E265+$G265,$E265+$F265,$E265+$G265),IF($K265="",IF($E265+$F265&gt;$E265+$G265,$E265+$F265,$E265+$G265),"XXX")&gt;=IF($E265+$F265&lt;$E265+$G265,$E265+$F265,$E265+$G265)),"",IF(OR($K265=Translation!$C$50,$K265=Translation!$D$50),"",IF(OR($K265=Translation!$C$51,$K265=Translation!$D$51),Translation!$K$5,IF($K265&gt;IF($E265+$F265&gt;$E265+$G265,$E265+$F265,$E265+$G265),$K265-IF($E265+$F265&gt;$E265+$G265,$E265+$F265,$E265+$G265),IF($K265&lt;IF($E265+$F265&lt;$E265+$G265,$E265+$F265,$E265+$G265),$K265-IF($E265+$F265&lt;$E265+$G265,$E265+$F265,$E265+$G265),"")))))</f>
        <v/>
      </c>
      <c r="Q265" s="274" t="str">
        <f>IF(AND(IF($L265="",IF($E265+$F265&gt;$E265+$G265,$E265+$F265,$E265+$G265),"XXX")&lt;=IF($E265+$F265&gt;$E265+$G265,$E265+$F265,$E265+$G265),IF($L265="",IF($E265+$F265&gt;$E265+$G265,$E265+$F265,$E265+$G265),"XXX")&gt;=IF($E265+$F265&lt;$E265+$G265,$E265+$F265,$E265+$G265)),"",IF(OR($L265=Translation!$C$50,$L265=Translation!$D$50),"",IF(OR($L265=Translation!$C$51,$L265=Translation!$D$51),Translation!$K$5,IF($L265&gt;IF($E265+$F265&gt;$E265+$G265,$E265+$F265,$E265+$G265),$L265-IF($E265+$F265&gt;$E265+$G265,$E265+$F265,$E265+$G265),IF($L265&lt;IF($E265+$F265&lt;$E265+$G265,$E265+$F265,$E265+$G265),$L265-IF($E265+$F265&lt;$E265+$G265,$E265+$F265,$E265+$G265),"")))))</f>
        <v/>
      </c>
      <c r="R265" s="274" t="str">
        <f>IF(AND(IF($M265="",IF($E265+$F265&gt;$E265+$G265,$E265+$F265,$E265+$G265),"XXX")&lt;=IF($E265+$F265&gt;$E265+$G265,$E265+$F265,$E265+$G265),IF($M265="",IF($E265+$F265&gt;$E265+$G265,$E265+$F265,$E265+$G265),"XXX")&gt;=IF($E265+$F265&lt;$E265+$G265,$E265+$F265,$E265+$G265)),"",IF(OR($M265=Translation!$C$50,$M265=Translation!$D$50),"",IF(OR($M265=Translation!$C$51,$M265=Translation!$D$51),Translation!$K$5,IF($M265&gt;IF($E265+$F265&gt;$E265+$G265,$E265+$F265,$E265+$G265),$M265-IF($E265+$F265&gt;$E265+$G265,$E265+$F265,$E265+$G265),IF($M265&lt;IF($E265+$F265&lt;$E265+$G265,$E265+$F265,$E265+$G265),$M265-IF($E265+$F265&lt;$E265+$G265,$E265+$F265,$E265+$G265),"")))))</f>
        <v/>
      </c>
      <c r="S265" s="275"/>
      <c r="T265" s="23" t="str">
        <f t="shared" si="15"/>
        <v/>
      </c>
      <c r="U265" s="24" t="str">
        <f t="shared" si="19"/>
        <v/>
      </c>
      <c r="V265" s="261"/>
      <c r="W265" s="276"/>
      <c r="X265" s="277"/>
      <c r="Y265" s="264" t="str">
        <f>IF(AND(IF($W265="",IF($E265+$F265&gt;$E265+$G265,$E265+$F265,$E265+$G265),"XXX")&lt;=IF($E265+$F265&gt;$E265+$G265,$E265+$F265,$E265+$G265),IF($W265="",IF($E265+$F265&gt;$E265+$G265,$E265+$F265,$E265+$G265),"XXX")&gt;=IF($E265+$F265&lt;$E265+$G265,$E265+$F265,$E265+$G265)),"",IF(OR($W265=Translation!$C$50,$W265=Translation!$D$50),"",IF(OR($W265=Translation!$C$51,$W265=Translation!$D$51),Translation!$K$5,IF($W265&gt;IF($E265+$F265&gt;$E265+$G265,$E265+$F265,$E265+$G265),$W265-IF($E265+$F265&gt;$E265+$G265,$E265+$F265,$E265+$G265),IF($W265&lt;IF($E265+$F265&lt;$E265+$G265,$E265+$F265,$E265+$G265),$W265-IF($E265+$F265&lt;$E265+$G265,$E265+$F265,$E265+$G265),"")))))</f>
        <v/>
      </c>
      <c r="Z265" s="265" t="str">
        <f>IF(AND(IF($X265="",IF($E265+$F265&gt;$E265+$G265,$E265+$F265,$E265+$G265),"XXX")&lt;=IF($E265+$F265&gt;$E265+$G265,$E265+$F265,$E265+$G265),IF($X265="",IF($E265+$F265&gt;$E265+$G265,$E265+$F265,$E265+$G265),"XXX")&gt;=IF($E265+$F265&lt;$E265+$G265,$E265+$F265,$E265+$G265)),"",IF(OR($X265=Translation!$C$50,$X265=Translation!$D$50),"",IF(OR($X265=Translation!$C$51,$X265=Translation!$D$51),Translation!$K$5,IF($X265&gt;IF($E265+$F265&gt;$E265+$G265,$E265+$F265,$E265+$G265),$X265-IF($E265+$F265&gt;$E265+$G265,$E265+$F265,$E265+$G265),IF($X265&lt;IF($E265+$F265&lt;$E265+$G265,$E265+$F265,$E265+$G265),$X265-IF($E265+$F265&lt;$E265+$G265,$E265+$F265,$E265+$G265),"")))))</f>
        <v/>
      </c>
      <c r="AA265" s="278" t="str">
        <f>IF(ISBLANK(Report!AI265),"",AI265)</f>
        <v/>
      </c>
      <c r="AB265" s="25" t="str">
        <f t="shared" si="17"/>
        <v/>
      </c>
      <c r="AC265" s="26" t="str">
        <f t="shared" si="18"/>
        <v/>
      </c>
      <c r="AE265" s="45"/>
      <c r="AF265" s="177">
        <v>264</v>
      </c>
      <c r="AG265" s="177" t="str">
        <f t="shared" si="16"/>
        <v/>
      </c>
      <c r="AH265" s="177"/>
      <c r="AI265" s="16"/>
      <c r="AJ265" s="189"/>
    </row>
    <row r="266" spans="1:36" ht="17.399999999999999" x14ac:dyDescent="0.3">
      <c r="A266" s="190"/>
      <c r="B266" s="196"/>
      <c r="C266" s="267"/>
      <c r="D266" s="268"/>
      <c r="E266" s="269"/>
      <c r="F266" s="269"/>
      <c r="G266" s="269"/>
      <c r="H266" s="270" t="str">
        <f>IF(AND(I266&lt;&gt;"",I266&lt;&gt;"None"),VLOOKUP(I266,Translation!$N$4:$O$111,2,FALSE),"")</f>
        <v/>
      </c>
      <c r="I266" s="270"/>
      <c r="J266" s="269"/>
      <c r="K266" s="269"/>
      <c r="L266" s="269"/>
      <c r="M266" s="271"/>
      <c r="N266" s="272"/>
      <c r="O266" s="273" t="str">
        <f>IF(AND(IF($J266="",IF($E266+$F266&gt;$E266+$G266,$E266+$F266,$E266+$G266),"XXX")&lt;=IF($E266+$F266&gt;$E266+$G266,$E266+$F266,$E266+$G266),IF($J266="",IF($E266+$F266&gt;$E266+$G266,$E266+$F266,$E266+$G266),"XXX")&gt;=IF($E266+$F266&lt;$E266+$G266,$E266+$F266,$E266+$G266)),"",IF(OR($J266=Translation!$C$50,$J266=Translation!$D$50),"",IF(OR($J266=Translation!$C$51,$J266=Translation!$D$51),Translation!$K$5,IF($J266&gt;IF($E266+$F266&gt;$E266+$G266,$E266+$F266,$E266+$G266),$J266-IF($E266+$F266&gt;$E266+$G266,$E266+$F266,$E266+$G266),IF($J266&lt;IF($E266+$F266&lt;$E266+$G266,$E266+$F266,$E266+$G266),$J266-IF($E266+$F266&lt;$E266+$G266,$E266+$F266,$E266+$G266),"")))))</f>
        <v/>
      </c>
      <c r="P266" s="274" t="str">
        <f>IF(AND(IF($K266="",IF($E266+$F266&gt;$E266+$G266,$E266+$F266,$E266+$G266),"XXX")&lt;=IF($E266+$F266&gt;$E266+$G266,$E266+$F266,$E266+$G266),IF($K266="",IF($E266+$F266&gt;$E266+$G266,$E266+$F266,$E266+$G266),"XXX")&gt;=IF($E266+$F266&lt;$E266+$G266,$E266+$F266,$E266+$G266)),"",IF(OR($K266=Translation!$C$50,$K266=Translation!$D$50),"",IF(OR($K266=Translation!$C$51,$K266=Translation!$D$51),Translation!$K$5,IF($K266&gt;IF($E266+$F266&gt;$E266+$G266,$E266+$F266,$E266+$G266),$K266-IF($E266+$F266&gt;$E266+$G266,$E266+$F266,$E266+$G266),IF($K266&lt;IF($E266+$F266&lt;$E266+$G266,$E266+$F266,$E266+$G266),$K266-IF($E266+$F266&lt;$E266+$G266,$E266+$F266,$E266+$G266),"")))))</f>
        <v/>
      </c>
      <c r="Q266" s="274" t="str">
        <f>IF(AND(IF($L266="",IF($E266+$F266&gt;$E266+$G266,$E266+$F266,$E266+$G266),"XXX")&lt;=IF($E266+$F266&gt;$E266+$G266,$E266+$F266,$E266+$G266),IF($L266="",IF($E266+$F266&gt;$E266+$G266,$E266+$F266,$E266+$G266),"XXX")&gt;=IF($E266+$F266&lt;$E266+$G266,$E266+$F266,$E266+$G266)),"",IF(OR($L266=Translation!$C$50,$L266=Translation!$D$50),"",IF(OR($L266=Translation!$C$51,$L266=Translation!$D$51),Translation!$K$5,IF($L266&gt;IF($E266+$F266&gt;$E266+$G266,$E266+$F266,$E266+$G266),$L266-IF($E266+$F266&gt;$E266+$G266,$E266+$F266,$E266+$G266),IF($L266&lt;IF($E266+$F266&lt;$E266+$G266,$E266+$F266,$E266+$G266),$L266-IF($E266+$F266&lt;$E266+$G266,$E266+$F266,$E266+$G266),"")))))</f>
        <v/>
      </c>
      <c r="R266" s="274" t="str">
        <f>IF(AND(IF($M266="",IF($E266+$F266&gt;$E266+$G266,$E266+$F266,$E266+$G266),"XXX")&lt;=IF($E266+$F266&gt;$E266+$G266,$E266+$F266,$E266+$G266),IF($M266="",IF($E266+$F266&gt;$E266+$G266,$E266+$F266,$E266+$G266),"XXX")&gt;=IF($E266+$F266&lt;$E266+$G266,$E266+$F266,$E266+$G266)),"",IF(OR($M266=Translation!$C$50,$M266=Translation!$D$50),"",IF(OR($M266=Translation!$C$51,$M266=Translation!$D$51),Translation!$K$5,IF($M266&gt;IF($E266+$F266&gt;$E266+$G266,$E266+$F266,$E266+$G266),$M266-IF($E266+$F266&gt;$E266+$G266,$E266+$F266,$E266+$G266),IF($M266&lt;IF($E266+$F266&lt;$E266+$G266,$E266+$F266,$E266+$G266),$M266-IF($E266+$F266&lt;$E266+$G266,$E266+$F266,$E266+$G266),"")))))</f>
        <v/>
      </c>
      <c r="S266" s="275"/>
      <c r="T266" s="23" t="str">
        <f t="shared" si="15"/>
        <v/>
      </c>
      <c r="U266" s="24" t="str">
        <f t="shared" si="19"/>
        <v/>
      </c>
      <c r="V266" s="261"/>
      <c r="W266" s="276"/>
      <c r="X266" s="277"/>
      <c r="Y266" s="264" t="str">
        <f>IF(AND(IF($W266="",IF($E266+$F266&gt;$E266+$G266,$E266+$F266,$E266+$G266),"XXX")&lt;=IF($E266+$F266&gt;$E266+$G266,$E266+$F266,$E266+$G266),IF($W266="",IF($E266+$F266&gt;$E266+$G266,$E266+$F266,$E266+$G266),"XXX")&gt;=IF($E266+$F266&lt;$E266+$G266,$E266+$F266,$E266+$G266)),"",IF(OR($W266=Translation!$C$50,$W266=Translation!$D$50),"",IF(OR($W266=Translation!$C$51,$W266=Translation!$D$51),Translation!$K$5,IF($W266&gt;IF($E266+$F266&gt;$E266+$G266,$E266+$F266,$E266+$G266),$W266-IF($E266+$F266&gt;$E266+$G266,$E266+$F266,$E266+$G266),IF($W266&lt;IF($E266+$F266&lt;$E266+$G266,$E266+$F266,$E266+$G266),$W266-IF($E266+$F266&lt;$E266+$G266,$E266+$F266,$E266+$G266),"")))))</f>
        <v/>
      </c>
      <c r="Z266" s="265" t="str">
        <f>IF(AND(IF($X266="",IF($E266+$F266&gt;$E266+$G266,$E266+$F266,$E266+$G266),"XXX")&lt;=IF($E266+$F266&gt;$E266+$G266,$E266+$F266,$E266+$G266),IF($X266="",IF($E266+$F266&gt;$E266+$G266,$E266+$F266,$E266+$G266),"XXX")&gt;=IF($E266+$F266&lt;$E266+$G266,$E266+$F266,$E266+$G266)),"",IF(OR($X266=Translation!$C$50,$X266=Translation!$D$50),"",IF(OR($X266=Translation!$C$51,$X266=Translation!$D$51),Translation!$K$5,IF($X266&gt;IF($E266+$F266&gt;$E266+$G266,$E266+$F266,$E266+$G266),$X266-IF($E266+$F266&gt;$E266+$G266,$E266+$F266,$E266+$G266),IF($X266&lt;IF($E266+$F266&lt;$E266+$G266,$E266+$F266,$E266+$G266),$X266-IF($E266+$F266&lt;$E266+$G266,$E266+$F266,$E266+$G266),"")))))</f>
        <v/>
      </c>
      <c r="AA266" s="278" t="str">
        <f>IF(ISBLANK(Report!AI266),"",AI266)</f>
        <v/>
      </c>
      <c r="AB266" s="25" t="str">
        <f t="shared" si="17"/>
        <v/>
      </c>
      <c r="AC266" s="26" t="str">
        <f t="shared" si="18"/>
        <v/>
      </c>
      <c r="AE266" s="45"/>
      <c r="AF266" s="15">
        <v>265</v>
      </c>
      <c r="AG266" s="177" t="str">
        <f t="shared" si="16"/>
        <v/>
      </c>
      <c r="AH266" s="177"/>
      <c r="AI266" s="16"/>
      <c r="AJ266" s="189"/>
    </row>
    <row r="267" spans="1:36" ht="17.399999999999999" x14ac:dyDescent="0.3">
      <c r="A267" s="190"/>
      <c r="B267" s="196"/>
      <c r="C267" s="267"/>
      <c r="D267" s="268"/>
      <c r="E267" s="269"/>
      <c r="F267" s="269"/>
      <c r="G267" s="269"/>
      <c r="H267" s="270" t="str">
        <f>IF(AND(I267&lt;&gt;"",I267&lt;&gt;"None"),VLOOKUP(I267,Translation!$N$4:$O$111,2,FALSE),"")</f>
        <v/>
      </c>
      <c r="I267" s="270"/>
      <c r="J267" s="269"/>
      <c r="K267" s="269"/>
      <c r="L267" s="269"/>
      <c r="M267" s="271"/>
      <c r="N267" s="272"/>
      <c r="O267" s="273" t="str">
        <f>IF(AND(IF($J267="",IF($E267+$F267&gt;$E267+$G267,$E267+$F267,$E267+$G267),"XXX")&lt;=IF($E267+$F267&gt;$E267+$G267,$E267+$F267,$E267+$G267),IF($J267="",IF($E267+$F267&gt;$E267+$G267,$E267+$F267,$E267+$G267),"XXX")&gt;=IF($E267+$F267&lt;$E267+$G267,$E267+$F267,$E267+$G267)),"",IF(OR($J267=Translation!$C$50,$J267=Translation!$D$50),"",IF(OR($J267=Translation!$C$51,$J267=Translation!$D$51),Translation!$K$5,IF($J267&gt;IF($E267+$F267&gt;$E267+$G267,$E267+$F267,$E267+$G267),$J267-IF($E267+$F267&gt;$E267+$G267,$E267+$F267,$E267+$G267),IF($J267&lt;IF($E267+$F267&lt;$E267+$G267,$E267+$F267,$E267+$G267),$J267-IF($E267+$F267&lt;$E267+$G267,$E267+$F267,$E267+$G267),"")))))</f>
        <v/>
      </c>
      <c r="P267" s="274" t="str">
        <f>IF(AND(IF($K267="",IF($E267+$F267&gt;$E267+$G267,$E267+$F267,$E267+$G267),"XXX")&lt;=IF($E267+$F267&gt;$E267+$G267,$E267+$F267,$E267+$G267),IF($K267="",IF($E267+$F267&gt;$E267+$G267,$E267+$F267,$E267+$G267),"XXX")&gt;=IF($E267+$F267&lt;$E267+$G267,$E267+$F267,$E267+$G267)),"",IF(OR($K267=Translation!$C$50,$K267=Translation!$D$50),"",IF(OR($K267=Translation!$C$51,$K267=Translation!$D$51),Translation!$K$5,IF($K267&gt;IF($E267+$F267&gt;$E267+$G267,$E267+$F267,$E267+$G267),$K267-IF($E267+$F267&gt;$E267+$G267,$E267+$F267,$E267+$G267),IF($K267&lt;IF($E267+$F267&lt;$E267+$G267,$E267+$F267,$E267+$G267),$K267-IF($E267+$F267&lt;$E267+$G267,$E267+$F267,$E267+$G267),"")))))</f>
        <v/>
      </c>
      <c r="Q267" s="274" t="str">
        <f>IF(AND(IF($L267="",IF($E267+$F267&gt;$E267+$G267,$E267+$F267,$E267+$G267),"XXX")&lt;=IF($E267+$F267&gt;$E267+$G267,$E267+$F267,$E267+$G267),IF($L267="",IF($E267+$F267&gt;$E267+$G267,$E267+$F267,$E267+$G267),"XXX")&gt;=IF($E267+$F267&lt;$E267+$G267,$E267+$F267,$E267+$G267)),"",IF(OR($L267=Translation!$C$50,$L267=Translation!$D$50),"",IF(OR($L267=Translation!$C$51,$L267=Translation!$D$51),Translation!$K$5,IF($L267&gt;IF($E267+$F267&gt;$E267+$G267,$E267+$F267,$E267+$G267),$L267-IF($E267+$F267&gt;$E267+$G267,$E267+$F267,$E267+$G267),IF($L267&lt;IF($E267+$F267&lt;$E267+$G267,$E267+$F267,$E267+$G267),$L267-IF($E267+$F267&lt;$E267+$G267,$E267+$F267,$E267+$G267),"")))))</f>
        <v/>
      </c>
      <c r="R267" s="274" t="str">
        <f>IF(AND(IF($M267="",IF($E267+$F267&gt;$E267+$G267,$E267+$F267,$E267+$G267),"XXX")&lt;=IF($E267+$F267&gt;$E267+$G267,$E267+$F267,$E267+$G267),IF($M267="",IF($E267+$F267&gt;$E267+$G267,$E267+$F267,$E267+$G267),"XXX")&gt;=IF($E267+$F267&lt;$E267+$G267,$E267+$F267,$E267+$G267)),"",IF(OR($M267=Translation!$C$50,$M267=Translation!$D$50),"",IF(OR($M267=Translation!$C$51,$M267=Translation!$D$51),Translation!$K$5,IF($M267&gt;IF($E267+$F267&gt;$E267+$G267,$E267+$F267,$E267+$G267),$M267-IF($E267+$F267&gt;$E267+$G267,$E267+$F267,$E267+$G267),IF($M267&lt;IF($E267+$F267&lt;$E267+$G267,$E267+$F267,$E267+$G267),$M267-IF($E267+$F267&lt;$E267+$G267,$E267+$F267,$E267+$G267),"")))))</f>
        <v/>
      </c>
      <c r="S267" s="275"/>
      <c r="T267" s="23" t="str">
        <f t="shared" si="15"/>
        <v/>
      </c>
      <c r="U267" s="24" t="str">
        <f t="shared" si="19"/>
        <v/>
      </c>
      <c r="V267" s="261"/>
      <c r="W267" s="276"/>
      <c r="X267" s="277"/>
      <c r="Y267" s="264" t="str">
        <f>IF(AND(IF($W267="",IF($E267+$F267&gt;$E267+$G267,$E267+$F267,$E267+$G267),"XXX")&lt;=IF($E267+$F267&gt;$E267+$G267,$E267+$F267,$E267+$G267),IF($W267="",IF($E267+$F267&gt;$E267+$G267,$E267+$F267,$E267+$G267),"XXX")&gt;=IF($E267+$F267&lt;$E267+$G267,$E267+$F267,$E267+$G267)),"",IF(OR($W267=Translation!$C$50,$W267=Translation!$D$50),"",IF(OR($W267=Translation!$C$51,$W267=Translation!$D$51),Translation!$K$5,IF($W267&gt;IF($E267+$F267&gt;$E267+$G267,$E267+$F267,$E267+$G267),$W267-IF($E267+$F267&gt;$E267+$G267,$E267+$F267,$E267+$G267),IF($W267&lt;IF($E267+$F267&lt;$E267+$G267,$E267+$F267,$E267+$G267),$W267-IF($E267+$F267&lt;$E267+$G267,$E267+$F267,$E267+$G267),"")))))</f>
        <v/>
      </c>
      <c r="Z267" s="265" t="str">
        <f>IF(AND(IF($X267="",IF($E267+$F267&gt;$E267+$G267,$E267+$F267,$E267+$G267),"XXX")&lt;=IF($E267+$F267&gt;$E267+$G267,$E267+$F267,$E267+$G267),IF($X267="",IF($E267+$F267&gt;$E267+$G267,$E267+$F267,$E267+$G267),"XXX")&gt;=IF($E267+$F267&lt;$E267+$G267,$E267+$F267,$E267+$G267)),"",IF(OR($X267=Translation!$C$50,$X267=Translation!$D$50),"",IF(OR($X267=Translation!$C$51,$X267=Translation!$D$51),Translation!$K$5,IF($X267&gt;IF($E267+$F267&gt;$E267+$G267,$E267+$F267,$E267+$G267),$X267-IF($E267+$F267&gt;$E267+$G267,$E267+$F267,$E267+$G267),IF($X267&lt;IF($E267+$F267&lt;$E267+$G267,$E267+$F267,$E267+$G267),$X267-IF($E267+$F267&lt;$E267+$G267,$E267+$F267,$E267+$G267),"")))))</f>
        <v/>
      </c>
      <c r="AA267" s="278" t="str">
        <f>IF(ISBLANK(Report!AI267),"",AI267)</f>
        <v/>
      </c>
      <c r="AB267" s="25" t="str">
        <f t="shared" si="17"/>
        <v/>
      </c>
      <c r="AC267" s="26" t="str">
        <f t="shared" si="18"/>
        <v/>
      </c>
      <c r="AE267" s="45"/>
      <c r="AF267" s="177">
        <v>266</v>
      </c>
      <c r="AG267" s="177" t="str">
        <f t="shared" si="16"/>
        <v/>
      </c>
      <c r="AH267" s="177"/>
      <c r="AI267" s="16"/>
      <c r="AJ267" s="189"/>
    </row>
    <row r="268" spans="1:36" ht="17.399999999999999" x14ac:dyDescent="0.3">
      <c r="A268" s="190"/>
      <c r="B268" s="196"/>
      <c r="C268" s="267"/>
      <c r="D268" s="268"/>
      <c r="E268" s="269"/>
      <c r="F268" s="269"/>
      <c r="G268" s="269"/>
      <c r="H268" s="270" t="str">
        <f>IF(AND(I268&lt;&gt;"",I268&lt;&gt;"None"),VLOOKUP(I268,Translation!$N$4:$O$111,2,FALSE),"")</f>
        <v/>
      </c>
      <c r="I268" s="270"/>
      <c r="J268" s="269"/>
      <c r="K268" s="269"/>
      <c r="L268" s="269"/>
      <c r="M268" s="271"/>
      <c r="N268" s="272"/>
      <c r="O268" s="273" t="str">
        <f>IF(AND(IF($J268="",IF($E268+$F268&gt;$E268+$G268,$E268+$F268,$E268+$G268),"XXX")&lt;=IF($E268+$F268&gt;$E268+$G268,$E268+$F268,$E268+$G268),IF($J268="",IF($E268+$F268&gt;$E268+$G268,$E268+$F268,$E268+$G268),"XXX")&gt;=IF($E268+$F268&lt;$E268+$G268,$E268+$F268,$E268+$G268)),"",IF(OR($J268=Translation!$C$50,$J268=Translation!$D$50),"",IF(OR($J268=Translation!$C$51,$J268=Translation!$D$51),Translation!$K$5,IF($J268&gt;IF($E268+$F268&gt;$E268+$G268,$E268+$F268,$E268+$G268),$J268-IF($E268+$F268&gt;$E268+$G268,$E268+$F268,$E268+$G268),IF($J268&lt;IF($E268+$F268&lt;$E268+$G268,$E268+$F268,$E268+$G268),$J268-IF($E268+$F268&lt;$E268+$G268,$E268+$F268,$E268+$G268),"")))))</f>
        <v/>
      </c>
      <c r="P268" s="274" t="str">
        <f>IF(AND(IF($K268="",IF($E268+$F268&gt;$E268+$G268,$E268+$F268,$E268+$G268),"XXX")&lt;=IF($E268+$F268&gt;$E268+$G268,$E268+$F268,$E268+$G268),IF($K268="",IF($E268+$F268&gt;$E268+$G268,$E268+$F268,$E268+$G268),"XXX")&gt;=IF($E268+$F268&lt;$E268+$G268,$E268+$F268,$E268+$G268)),"",IF(OR($K268=Translation!$C$50,$K268=Translation!$D$50),"",IF(OR($K268=Translation!$C$51,$K268=Translation!$D$51),Translation!$K$5,IF($K268&gt;IF($E268+$F268&gt;$E268+$G268,$E268+$F268,$E268+$G268),$K268-IF($E268+$F268&gt;$E268+$G268,$E268+$F268,$E268+$G268),IF($K268&lt;IF($E268+$F268&lt;$E268+$G268,$E268+$F268,$E268+$G268),$K268-IF($E268+$F268&lt;$E268+$G268,$E268+$F268,$E268+$G268),"")))))</f>
        <v/>
      </c>
      <c r="Q268" s="274" t="str">
        <f>IF(AND(IF($L268="",IF($E268+$F268&gt;$E268+$G268,$E268+$F268,$E268+$G268),"XXX")&lt;=IF($E268+$F268&gt;$E268+$G268,$E268+$F268,$E268+$G268),IF($L268="",IF($E268+$F268&gt;$E268+$G268,$E268+$F268,$E268+$G268),"XXX")&gt;=IF($E268+$F268&lt;$E268+$G268,$E268+$F268,$E268+$G268)),"",IF(OR($L268=Translation!$C$50,$L268=Translation!$D$50),"",IF(OR($L268=Translation!$C$51,$L268=Translation!$D$51),Translation!$K$5,IF($L268&gt;IF($E268+$F268&gt;$E268+$G268,$E268+$F268,$E268+$G268),$L268-IF($E268+$F268&gt;$E268+$G268,$E268+$F268,$E268+$G268),IF($L268&lt;IF($E268+$F268&lt;$E268+$G268,$E268+$F268,$E268+$G268),$L268-IF($E268+$F268&lt;$E268+$G268,$E268+$F268,$E268+$G268),"")))))</f>
        <v/>
      </c>
      <c r="R268" s="274" t="str">
        <f>IF(AND(IF($M268="",IF($E268+$F268&gt;$E268+$G268,$E268+$F268,$E268+$G268),"XXX")&lt;=IF($E268+$F268&gt;$E268+$G268,$E268+$F268,$E268+$G268),IF($M268="",IF($E268+$F268&gt;$E268+$G268,$E268+$F268,$E268+$G268),"XXX")&gt;=IF($E268+$F268&lt;$E268+$G268,$E268+$F268,$E268+$G268)),"",IF(OR($M268=Translation!$C$50,$M268=Translation!$D$50),"",IF(OR($M268=Translation!$C$51,$M268=Translation!$D$51),Translation!$K$5,IF($M268&gt;IF($E268+$F268&gt;$E268+$G268,$E268+$F268,$E268+$G268),$M268-IF($E268+$F268&gt;$E268+$G268,$E268+$F268,$E268+$G268),IF($M268&lt;IF($E268+$F268&lt;$E268+$G268,$E268+$F268,$E268+$G268),$M268-IF($E268+$F268&lt;$E268+$G268,$E268+$F268,$E268+$G268),"")))))</f>
        <v/>
      </c>
      <c r="S268" s="275"/>
      <c r="T268" s="23" t="str">
        <f t="shared" si="15"/>
        <v/>
      </c>
      <c r="U268" s="24" t="str">
        <f t="shared" si="19"/>
        <v/>
      </c>
      <c r="V268" s="261"/>
      <c r="W268" s="276"/>
      <c r="X268" s="277"/>
      <c r="Y268" s="264" t="str">
        <f>IF(AND(IF($W268="",IF($E268+$F268&gt;$E268+$G268,$E268+$F268,$E268+$G268),"XXX")&lt;=IF($E268+$F268&gt;$E268+$G268,$E268+$F268,$E268+$G268),IF($W268="",IF($E268+$F268&gt;$E268+$G268,$E268+$F268,$E268+$G268),"XXX")&gt;=IF($E268+$F268&lt;$E268+$G268,$E268+$F268,$E268+$G268)),"",IF(OR($W268=Translation!$C$50,$W268=Translation!$D$50),"",IF(OR($W268=Translation!$C$51,$W268=Translation!$D$51),Translation!$K$5,IF($W268&gt;IF($E268+$F268&gt;$E268+$G268,$E268+$F268,$E268+$G268),$W268-IF($E268+$F268&gt;$E268+$G268,$E268+$F268,$E268+$G268),IF($W268&lt;IF($E268+$F268&lt;$E268+$G268,$E268+$F268,$E268+$G268),$W268-IF($E268+$F268&lt;$E268+$G268,$E268+$F268,$E268+$G268),"")))))</f>
        <v/>
      </c>
      <c r="Z268" s="265" t="str">
        <f>IF(AND(IF($X268="",IF($E268+$F268&gt;$E268+$G268,$E268+$F268,$E268+$G268),"XXX")&lt;=IF($E268+$F268&gt;$E268+$G268,$E268+$F268,$E268+$G268),IF($X268="",IF($E268+$F268&gt;$E268+$G268,$E268+$F268,$E268+$G268),"XXX")&gt;=IF($E268+$F268&lt;$E268+$G268,$E268+$F268,$E268+$G268)),"",IF(OR($X268=Translation!$C$50,$X268=Translation!$D$50),"",IF(OR($X268=Translation!$C$51,$X268=Translation!$D$51),Translation!$K$5,IF($X268&gt;IF($E268+$F268&gt;$E268+$G268,$E268+$F268,$E268+$G268),$X268-IF($E268+$F268&gt;$E268+$G268,$E268+$F268,$E268+$G268),IF($X268&lt;IF($E268+$F268&lt;$E268+$G268,$E268+$F268,$E268+$G268),$X268-IF($E268+$F268&lt;$E268+$G268,$E268+$F268,$E268+$G268),"")))))</f>
        <v/>
      </c>
      <c r="AA268" s="278" t="str">
        <f>IF(ISBLANK(Report!AI268),"",AI268)</f>
        <v/>
      </c>
      <c r="AB268" s="25" t="str">
        <f t="shared" si="17"/>
        <v/>
      </c>
      <c r="AC268" s="26" t="str">
        <f t="shared" si="18"/>
        <v/>
      </c>
      <c r="AE268" s="45"/>
      <c r="AF268" s="15">
        <v>267</v>
      </c>
      <c r="AG268" s="177" t="str">
        <f t="shared" si="16"/>
        <v/>
      </c>
      <c r="AH268" s="177"/>
      <c r="AI268" s="16"/>
      <c r="AJ268" s="189"/>
    </row>
    <row r="269" spans="1:36" ht="17.399999999999999" x14ac:dyDescent="0.3">
      <c r="A269" s="190"/>
      <c r="B269" s="196"/>
      <c r="C269" s="267"/>
      <c r="D269" s="268"/>
      <c r="E269" s="269"/>
      <c r="F269" s="269"/>
      <c r="G269" s="269"/>
      <c r="H269" s="270" t="str">
        <f>IF(AND(I269&lt;&gt;"",I269&lt;&gt;"None"),VLOOKUP(I269,Translation!$N$4:$O$111,2,FALSE),"")</f>
        <v/>
      </c>
      <c r="I269" s="270"/>
      <c r="J269" s="269"/>
      <c r="K269" s="269"/>
      <c r="L269" s="269"/>
      <c r="M269" s="271"/>
      <c r="N269" s="272"/>
      <c r="O269" s="273" t="str">
        <f>IF(AND(IF($J269="",IF($E269+$F269&gt;$E269+$G269,$E269+$F269,$E269+$G269),"XXX")&lt;=IF($E269+$F269&gt;$E269+$G269,$E269+$F269,$E269+$G269),IF($J269="",IF($E269+$F269&gt;$E269+$G269,$E269+$F269,$E269+$G269),"XXX")&gt;=IF($E269+$F269&lt;$E269+$G269,$E269+$F269,$E269+$G269)),"",IF(OR($J269=Translation!$C$50,$J269=Translation!$D$50),"",IF(OR($J269=Translation!$C$51,$J269=Translation!$D$51),Translation!$K$5,IF($J269&gt;IF($E269+$F269&gt;$E269+$G269,$E269+$F269,$E269+$G269),$J269-IF($E269+$F269&gt;$E269+$G269,$E269+$F269,$E269+$G269),IF($J269&lt;IF($E269+$F269&lt;$E269+$G269,$E269+$F269,$E269+$G269),$J269-IF($E269+$F269&lt;$E269+$G269,$E269+$F269,$E269+$G269),"")))))</f>
        <v/>
      </c>
      <c r="P269" s="274" t="str">
        <f>IF(AND(IF($K269="",IF($E269+$F269&gt;$E269+$G269,$E269+$F269,$E269+$G269),"XXX")&lt;=IF($E269+$F269&gt;$E269+$G269,$E269+$F269,$E269+$G269),IF($K269="",IF($E269+$F269&gt;$E269+$G269,$E269+$F269,$E269+$G269),"XXX")&gt;=IF($E269+$F269&lt;$E269+$G269,$E269+$F269,$E269+$G269)),"",IF(OR($K269=Translation!$C$50,$K269=Translation!$D$50),"",IF(OR($K269=Translation!$C$51,$K269=Translation!$D$51),Translation!$K$5,IF($K269&gt;IF($E269+$F269&gt;$E269+$G269,$E269+$F269,$E269+$G269),$K269-IF($E269+$F269&gt;$E269+$G269,$E269+$F269,$E269+$G269),IF($K269&lt;IF($E269+$F269&lt;$E269+$G269,$E269+$F269,$E269+$G269),$K269-IF($E269+$F269&lt;$E269+$G269,$E269+$F269,$E269+$G269),"")))))</f>
        <v/>
      </c>
      <c r="Q269" s="274" t="str">
        <f>IF(AND(IF($L269="",IF($E269+$F269&gt;$E269+$G269,$E269+$F269,$E269+$G269),"XXX")&lt;=IF($E269+$F269&gt;$E269+$G269,$E269+$F269,$E269+$G269),IF($L269="",IF($E269+$F269&gt;$E269+$G269,$E269+$F269,$E269+$G269),"XXX")&gt;=IF($E269+$F269&lt;$E269+$G269,$E269+$F269,$E269+$G269)),"",IF(OR($L269=Translation!$C$50,$L269=Translation!$D$50),"",IF(OR($L269=Translation!$C$51,$L269=Translation!$D$51),Translation!$K$5,IF($L269&gt;IF($E269+$F269&gt;$E269+$G269,$E269+$F269,$E269+$G269),$L269-IF($E269+$F269&gt;$E269+$G269,$E269+$F269,$E269+$G269),IF($L269&lt;IF($E269+$F269&lt;$E269+$G269,$E269+$F269,$E269+$G269),$L269-IF($E269+$F269&lt;$E269+$G269,$E269+$F269,$E269+$G269),"")))))</f>
        <v/>
      </c>
      <c r="R269" s="274" t="str">
        <f>IF(AND(IF($M269="",IF($E269+$F269&gt;$E269+$G269,$E269+$F269,$E269+$G269),"XXX")&lt;=IF($E269+$F269&gt;$E269+$G269,$E269+$F269,$E269+$G269),IF($M269="",IF($E269+$F269&gt;$E269+$G269,$E269+$F269,$E269+$G269),"XXX")&gt;=IF($E269+$F269&lt;$E269+$G269,$E269+$F269,$E269+$G269)),"",IF(OR($M269=Translation!$C$50,$M269=Translation!$D$50),"",IF(OR($M269=Translation!$C$51,$M269=Translation!$D$51),Translation!$K$5,IF($M269&gt;IF($E269+$F269&gt;$E269+$G269,$E269+$F269,$E269+$G269),$M269-IF($E269+$F269&gt;$E269+$G269,$E269+$F269,$E269+$G269),IF($M269&lt;IF($E269+$F269&lt;$E269+$G269,$E269+$F269,$E269+$G269),$M269-IF($E269+$F269&lt;$E269+$G269,$E269+$F269,$E269+$G269),"")))))</f>
        <v/>
      </c>
      <c r="S269" s="275"/>
      <c r="T269" s="23" t="str">
        <f t="shared" si="15"/>
        <v/>
      </c>
      <c r="U269" s="24" t="str">
        <f t="shared" si="19"/>
        <v/>
      </c>
      <c r="V269" s="261"/>
      <c r="W269" s="276"/>
      <c r="X269" s="277"/>
      <c r="Y269" s="264" t="str">
        <f>IF(AND(IF($W269="",IF($E269+$F269&gt;$E269+$G269,$E269+$F269,$E269+$G269),"XXX")&lt;=IF($E269+$F269&gt;$E269+$G269,$E269+$F269,$E269+$G269),IF($W269="",IF($E269+$F269&gt;$E269+$G269,$E269+$F269,$E269+$G269),"XXX")&gt;=IF($E269+$F269&lt;$E269+$G269,$E269+$F269,$E269+$G269)),"",IF(OR($W269=Translation!$C$50,$W269=Translation!$D$50),"",IF(OR($W269=Translation!$C$51,$W269=Translation!$D$51),Translation!$K$5,IF($W269&gt;IF($E269+$F269&gt;$E269+$G269,$E269+$F269,$E269+$G269),$W269-IF($E269+$F269&gt;$E269+$G269,$E269+$F269,$E269+$G269),IF($W269&lt;IF($E269+$F269&lt;$E269+$G269,$E269+$F269,$E269+$G269),$W269-IF($E269+$F269&lt;$E269+$G269,$E269+$F269,$E269+$G269),"")))))</f>
        <v/>
      </c>
      <c r="Z269" s="265" t="str">
        <f>IF(AND(IF($X269="",IF($E269+$F269&gt;$E269+$G269,$E269+$F269,$E269+$G269),"XXX")&lt;=IF($E269+$F269&gt;$E269+$G269,$E269+$F269,$E269+$G269),IF($X269="",IF($E269+$F269&gt;$E269+$G269,$E269+$F269,$E269+$G269),"XXX")&gt;=IF($E269+$F269&lt;$E269+$G269,$E269+$F269,$E269+$G269)),"",IF(OR($X269=Translation!$C$50,$X269=Translation!$D$50),"",IF(OR($X269=Translation!$C$51,$X269=Translation!$D$51),Translation!$K$5,IF($X269&gt;IF($E269+$F269&gt;$E269+$G269,$E269+$F269,$E269+$G269),$X269-IF($E269+$F269&gt;$E269+$G269,$E269+$F269,$E269+$G269),IF($X269&lt;IF($E269+$F269&lt;$E269+$G269,$E269+$F269,$E269+$G269),$X269-IF($E269+$F269&lt;$E269+$G269,$E269+$F269,$E269+$G269),"")))))</f>
        <v/>
      </c>
      <c r="AA269" s="278" t="str">
        <f>IF(ISBLANK(Report!AI269),"",AI269)</f>
        <v/>
      </c>
      <c r="AB269" s="25" t="str">
        <f t="shared" si="17"/>
        <v/>
      </c>
      <c r="AC269" s="26" t="str">
        <f t="shared" si="18"/>
        <v/>
      </c>
      <c r="AE269" s="45"/>
      <c r="AF269" s="177">
        <v>268</v>
      </c>
      <c r="AG269" s="177" t="str">
        <f t="shared" si="16"/>
        <v/>
      </c>
      <c r="AH269" s="177"/>
      <c r="AI269" s="16"/>
      <c r="AJ269" s="189"/>
    </row>
    <row r="270" spans="1:36" ht="17.399999999999999" x14ac:dyDescent="0.3">
      <c r="A270" s="190"/>
      <c r="B270" s="196"/>
      <c r="C270" s="267"/>
      <c r="D270" s="268"/>
      <c r="E270" s="269"/>
      <c r="F270" s="269"/>
      <c r="G270" s="269"/>
      <c r="H270" s="270" t="str">
        <f>IF(AND(I270&lt;&gt;"",I270&lt;&gt;"None"),VLOOKUP(I270,Translation!$N$4:$O$111,2,FALSE),"")</f>
        <v/>
      </c>
      <c r="I270" s="270"/>
      <c r="J270" s="269"/>
      <c r="K270" s="269"/>
      <c r="L270" s="269"/>
      <c r="M270" s="271"/>
      <c r="N270" s="272"/>
      <c r="O270" s="273" t="str">
        <f>IF(AND(IF($J270="",IF($E270+$F270&gt;$E270+$G270,$E270+$F270,$E270+$G270),"XXX")&lt;=IF($E270+$F270&gt;$E270+$G270,$E270+$F270,$E270+$G270),IF($J270="",IF($E270+$F270&gt;$E270+$G270,$E270+$F270,$E270+$G270),"XXX")&gt;=IF($E270+$F270&lt;$E270+$G270,$E270+$F270,$E270+$G270)),"",IF(OR($J270=Translation!$C$50,$J270=Translation!$D$50),"",IF(OR($J270=Translation!$C$51,$J270=Translation!$D$51),Translation!$K$5,IF($J270&gt;IF($E270+$F270&gt;$E270+$G270,$E270+$F270,$E270+$G270),$J270-IF($E270+$F270&gt;$E270+$G270,$E270+$F270,$E270+$G270),IF($J270&lt;IF($E270+$F270&lt;$E270+$G270,$E270+$F270,$E270+$G270),$J270-IF($E270+$F270&lt;$E270+$G270,$E270+$F270,$E270+$G270),"")))))</f>
        <v/>
      </c>
      <c r="P270" s="274" t="str">
        <f>IF(AND(IF($K270="",IF($E270+$F270&gt;$E270+$G270,$E270+$F270,$E270+$G270),"XXX")&lt;=IF($E270+$F270&gt;$E270+$G270,$E270+$F270,$E270+$G270),IF($K270="",IF($E270+$F270&gt;$E270+$G270,$E270+$F270,$E270+$G270),"XXX")&gt;=IF($E270+$F270&lt;$E270+$G270,$E270+$F270,$E270+$G270)),"",IF(OR($K270=Translation!$C$50,$K270=Translation!$D$50),"",IF(OR($K270=Translation!$C$51,$K270=Translation!$D$51),Translation!$K$5,IF($K270&gt;IF($E270+$F270&gt;$E270+$G270,$E270+$F270,$E270+$G270),$K270-IF($E270+$F270&gt;$E270+$G270,$E270+$F270,$E270+$G270),IF($K270&lt;IF($E270+$F270&lt;$E270+$G270,$E270+$F270,$E270+$G270),$K270-IF($E270+$F270&lt;$E270+$G270,$E270+$F270,$E270+$G270),"")))))</f>
        <v/>
      </c>
      <c r="Q270" s="274" t="str">
        <f>IF(AND(IF($L270="",IF($E270+$F270&gt;$E270+$G270,$E270+$F270,$E270+$G270),"XXX")&lt;=IF($E270+$F270&gt;$E270+$G270,$E270+$F270,$E270+$G270),IF($L270="",IF($E270+$F270&gt;$E270+$G270,$E270+$F270,$E270+$G270),"XXX")&gt;=IF($E270+$F270&lt;$E270+$G270,$E270+$F270,$E270+$G270)),"",IF(OR($L270=Translation!$C$50,$L270=Translation!$D$50),"",IF(OR($L270=Translation!$C$51,$L270=Translation!$D$51),Translation!$K$5,IF($L270&gt;IF($E270+$F270&gt;$E270+$G270,$E270+$F270,$E270+$G270),$L270-IF($E270+$F270&gt;$E270+$G270,$E270+$F270,$E270+$G270),IF($L270&lt;IF($E270+$F270&lt;$E270+$G270,$E270+$F270,$E270+$G270),$L270-IF($E270+$F270&lt;$E270+$G270,$E270+$F270,$E270+$G270),"")))))</f>
        <v/>
      </c>
      <c r="R270" s="274" t="str">
        <f>IF(AND(IF($M270="",IF($E270+$F270&gt;$E270+$G270,$E270+$F270,$E270+$G270),"XXX")&lt;=IF($E270+$F270&gt;$E270+$G270,$E270+$F270,$E270+$G270),IF($M270="",IF($E270+$F270&gt;$E270+$G270,$E270+$F270,$E270+$G270),"XXX")&gt;=IF($E270+$F270&lt;$E270+$G270,$E270+$F270,$E270+$G270)),"",IF(OR($M270=Translation!$C$50,$M270=Translation!$D$50),"",IF(OR($M270=Translation!$C$51,$M270=Translation!$D$51),Translation!$K$5,IF($M270&gt;IF($E270+$F270&gt;$E270+$G270,$E270+$F270,$E270+$G270),$M270-IF($E270+$F270&gt;$E270+$G270,$E270+$F270,$E270+$G270),IF($M270&lt;IF($E270+$F270&lt;$E270+$G270,$E270+$F270,$E270+$G270),$M270-IF($E270+$F270&lt;$E270+$G270,$E270+$F270,$E270+$G270),"")))))</f>
        <v/>
      </c>
      <c r="S270" s="275"/>
      <c r="T270" s="23" t="str">
        <f t="shared" si="15"/>
        <v/>
      </c>
      <c r="U270" s="24" t="str">
        <f t="shared" si="19"/>
        <v/>
      </c>
      <c r="V270" s="261"/>
      <c r="W270" s="276"/>
      <c r="X270" s="277"/>
      <c r="Y270" s="264" t="str">
        <f>IF(AND(IF($W270="",IF($E270+$F270&gt;$E270+$G270,$E270+$F270,$E270+$G270),"XXX")&lt;=IF($E270+$F270&gt;$E270+$G270,$E270+$F270,$E270+$G270),IF($W270="",IF($E270+$F270&gt;$E270+$G270,$E270+$F270,$E270+$G270),"XXX")&gt;=IF($E270+$F270&lt;$E270+$G270,$E270+$F270,$E270+$G270)),"",IF(OR($W270=Translation!$C$50,$W270=Translation!$D$50),"",IF(OR($W270=Translation!$C$51,$W270=Translation!$D$51),Translation!$K$5,IF($W270&gt;IF($E270+$F270&gt;$E270+$G270,$E270+$F270,$E270+$G270),$W270-IF($E270+$F270&gt;$E270+$G270,$E270+$F270,$E270+$G270),IF($W270&lt;IF($E270+$F270&lt;$E270+$G270,$E270+$F270,$E270+$G270),$W270-IF($E270+$F270&lt;$E270+$G270,$E270+$F270,$E270+$G270),"")))))</f>
        <v/>
      </c>
      <c r="Z270" s="265" t="str">
        <f>IF(AND(IF($X270="",IF($E270+$F270&gt;$E270+$G270,$E270+$F270,$E270+$G270),"XXX")&lt;=IF($E270+$F270&gt;$E270+$G270,$E270+$F270,$E270+$G270),IF($X270="",IF($E270+$F270&gt;$E270+$G270,$E270+$F270,$E270+$G270),"XXX")&gt;=IF($E270+$F270&lt;$E270+$G270,$E270+$F270,$E270+$G270)),"",IF(OR($X270=Translation!$C$50,$X270=Translation!$D$50),"",IF(OR($X270=Translation!$C$51,$X270=Translation!$D$51),Translation!$K$5,IF($X270&gt;IF($E270+$F270&gt;$E270+$G270,$E270+$F270,$E270+$G270),$X270-IF($E270+$F270&gt;$E270+$G270,$E270+$F270,$E270+$G270),IF($X270&lt;IF($E270+$F270&lt;$E270+$G270,$E270+$F270,$E270+$G270),$X270-IF($E270+$F270&lt;$E270+$G270,$E270+$F270,$E270+$G270),"")))))</f>
        <v/>
      </c>
      <c r="AA270" s="278" t="str">
        <f>IF(ISBLANK(Report!AI270),"",AI270)</f>
        <v/>
      </c>
      <c r="AB270" s="25" t="str">
        <f t="shared" si="17"/>
        <v/>
      </c>
      <c r="AC270" s="26" t="str">
        <f t="shared" si="18"/>
        <v/>
      </c>
      <c r="AE270" s="45"/>
      <c r="AF270" s="15">
        <v>269</v>
      </c>
      <c r="AG270" s="177" t="str">
        <f t="shared" si="16"/>
        <v/>
      </c>
      <c r="AH270" s="177"/>
      <c r="AI270" s="16"/>
      <c r="AJ270" s="189"/>
    </row>
    <row r="271" spans="1:36" ht="17.399999999999999" x14ac:dyDescent="0.3">
      <c r="A271" s="190"/>
      <c r="B271" s="196"/>
      <c r="C271" s="267"/>
      <c r="D271" s="268"/>
      <c r="E271" s="269"/>
      <c r="F271" s="269"/>
      <c r="G271" s="269"/>
      <c r="H271" s="270" t="str">
        <f>IF(AND(I271&lt;&gt;"",I271&lt;&gt;"None"),VLOOKUP(I271,Translation!$N$4:$O$111,2,FALSE),"")</f>
        <v/>
      </c>
      <c r="I271" s="270"/>
      <c r="J271" s="269"/>
      <c r="K271" s="269"/>
      <c r="L271" s="269"/>
      <c r="M271" s="271"/>
      <c r="N271" s="272"/>
      <c r="O271" s="273" t="str">
        <f>IF(AND(IF($J271="",IF($E271+$F271&gt;$E271+$G271,$E271+$F271,$E271+$G271),"XXX")&lt;=IF($E271+$F271&gt;$E271+$G271,$E271+$F271,$E271+$G271),IF($J271="",IF($E271+$F271&gt;$E271+$G271,$E271+$F271,$E271+$G271),"XXX")&gt;=IF($E271+$F271&lt;$E271+$G271,$E271+$F271,$E271+$G271)),"",IF(OR($J271=Translation!$C$50,$J271=Translation!$D$50),"",IF(OR($J271=Translation!$C$51,$J271=Translation!$D$51),Translation!$K$5,IF($J271&gt;IF($E271+$F271&gt;$E271+$G271,$E271+$F271,$E271+$G271),$J271-IF($E271+$F271&gt;$E271+$G271,$E271+$F271,$E271+$G271),IF($J271&lt;IF($E271+$F271&lt;$E271+$G271,$E271+$F271,$E271+$G271),$J271-IF($E271+$F271&lt;$E271+$G271,$E271+$F271,$E271+$G271),"")))))</f>
        <v/>
      </c>
      <c r="P271" s="274" t="str">
        <f>IF(AND(IF($K271="",IF($E271+$F271&gt;$E271+$G271,$E271+$F271,$E271+$G271),"XXX")&lt;=IF($E271+$F271&gt;$E271+$G271,$E271+$F271,$E271+$G271),IF($K271="",IF($E271+$F271&gt;$E271+$G271,$E271+$F271,$E271+$G271),"XXX")&gt;=IF($E271+$F271&lt;$E271+$G271,$E271+$F271,$E271+$G271)),"",IF(OR($K271=Translation!$C$50,$K271=Translation!$D$50),"",IF(OR($K271=Translation!$C$51,$K271=Translation!$D$51),Translation!$K$5,IF($K271&gt;IF($E271+$F271&gt;$E271+$G271,$E271+$F271,$E271+$G271),$K271-IF($E271+$F271&gt;$E271+$G271,$E271+$F271,$E271+$G271),IF($K271&lt;IF($E271+$F271&lt;$E271+$G271,$E271+$F271,$E271+$G271),$K271-IF($E271+$F271&lt;$E271+$G271,$E271+$F271,$E271+$G271),"")))))</f>
        <v/>
      </c>
      <c r="Q271" s="274" t="str">
        <f>IF(AND(IF($L271="",IF($E271+$F271&gt;$E271+$G271,$E271+$F271,$E271+$G271),"XXX")&lt;=IF($E271+$F271&gt;$E271+$G271,$E271+$F271,$E271+$G271),IF($L271="",IF($E271+$F271&gt;$E271+$G271,$E271+$F271,$E271+$G271),"XXX")&gt;=IF($E271+$F271&lt;$E271+$G271,$E271+$F271,$E271+$G271)),"",IF(OR($L271=Translation!$C$50,$L271=Translation!$D$50),"",IF(OR($L271=Translation!$C$51,$L271=Translation!$D$51),Translation!$K$5,IF($L271&gt;IF($E271+$F271&gt;$E271+$G271,$E271+$F271,$E271+$G271),$L271-IF($E271+$F271&gt;$E271+$G271,$E271+$F271,$E271+$G271),IF($L271&lt;IF($E271+$F271&lt;$E271+$G271,$E271+$F271,$E271+$G271),$L271-IF($E271+$F271&lt;$E271+$G271,$E271+$F271,$E271+$G271),"")))))</f>
        <v/>
      </c>
      <c r="R271" s="274" t="str">
        <f>IF(AND(IF($M271="",IF($E271+$F271&gt;$E271+$G271,$E271+$F271,$E271+$G271),"XXX")&lt;=IF($E271+$F271&gt;$E271+$G271,$E271+$F271,$E271+$G271),IF($M271="",IF($E271+$F271&gt;$E271+$G271,$E271+$F271,$E271+$G271),"XXX")&gt;=IF($E271+$F271&lt;$E271+$G271,$E271+$F271,$E271+$G271)),"",IF(OR($M271=Translation!$C$50,$M271=Translation!$D$50),"",IF(OR($M271=Translation!$C$51,$M271=Translation!$D$51),Translation!$K$5,IF($M271&gt;IF($E271+$F271&gt;$E271+$G271,$E271+$F271,$E271+$G271),$M271-IF($E271+$F271&gt;$E271+$G271,$E271+$F271,$E271+$G271),IF($M271&lt;IF($E271+$F271&lt;$E271+$G271,$E271+$F271,$E271+$G271),$M271-IF($E271+$F271&lt;$E271+$G271,$E271+$F271,$E271+$G271),"")))))</f>
        <v/>
      </c>
      <c r="S271" s="275"/>
      <c r="T271" s="23" t="str">
        <f t="shared" si="15"/>
        <v/>
      </c>
      <c r="U271" s="24" t="str">
        <f t="shared" si="19"/>
        <v/>
      </c>
      <c r="V271" s="261"/>
      <c r="W271" s="276"/>
      <c r="X271" s="277"/>
      <c r="Y271" s="264" t="str">
        <f>IF(AND(IF($W271="",IF($E271+$F271&gt;$E271+$G271,$E271+$F271,$E271+$G271),"XXX")&lt;=IF($E271+$F271&gt;$E271+$G271,$E271+$F271,$E271+$G271),IF($W271="",IF($E271+$F271&gt;$E271+$G271,$E271+$F271,$E271+$G271),"XXX")&gt;=IF($E271+$F271&lt;$E271+$G271,$E271+$F271,$E271+$G271)),"",IF(OR($W271=Translation!$C$50,$W271=Translation!$D$50),"",IF(OR($W271=Translation!$C$51,$W271=Translation!$D$51),Translation!$K$5,IF($W271&gt;IF($E271+$F271&gt;$E271+$G271,$E271+$F271,$E271+$G271),$W271-IF($E271+$F271&gt;$E271+$G271,$E271+$F271,$E271+$G271),IF($W271&lt;IF($E271+$F271&lt;$E271+$G271,$E271+$F271,$E271+$G271),$W271-IF($E271+$F271&lt;$E271+$G271,$E271+$F271,$E271+$G271),"")))))</f>
        <v/>
      </c>
      <c r="Z271" s="265" t="str">
        <f>IF(AND(IF($X271="",IF($E271+$F271&gt;$E271+$G271,$E271+$F271,$E271+$G271),"XXX")&lt;=IF($E271+$F271&gt;$E271+$G271,$E271+$F271,$E271+$G271),IF($X271="",IF($E271+$F271&gt;$E271+$G271,$E271+$F271,$E271+$G271),"XXX")&gt;=IF($E271+$F271&lt;$E271+$G271,$E271+$F271,$E271+$G271)),"",IF(OR($X271=Translation!$C$50,$X271=Translation!$D$50),"",IF(OR($X271=Translation!$C$51,$X271=Translation!$D$51),Translation!$K$5,IF($X271&gt;IF($E271+$F271&gt;$E271+$G271,$E271+$F271,$E271+$G271),$X271-IF($E271+$F271&gt;$E271+$G271,$E271+$F271,$E271+$G271),IF($X271&lt;IF($E271+$F271&lt;$E271+$G271,$E271+$F271,$E271+$G271),$X271-IF($E271+$F271&lt;$E271+$G271,$E271+$F271,$E271+$G271),"")))))</f>
        <v/>
      </c>
      <c r="AA271" s="278" t="str">
        <f>IF(ISBLANK(Report!AI271),"",AI271)</f>
        <v/>
      </c>
      <c r="AB271" s="25" t="str">
        <f t="shared" si="17"/>
        <v/>
      </c>
      <c r="AC271" s="26" t="str">
        <f t="shared" si="18"/>
        <v/>
      </c>
      <c r="AE271" s="45"/>
      <c r="AF271" s="177">
        <v>270</v>
      </c>
      <c r="AG271" s="177" t="str">
        <f t="shared" si="16"/>
        <v/>
      </c>
      <c r="AH271" s="177"/>
      <c r="AI271" s="16"/>
      <c r="AJ271" s="189"/>
    </row>
    <row r="272" spans="1:36" ht="17.399999999999999" x14ac:dyDescent="0.3">
      <c r="A272" s="190"/>
      <c r="B272" s="196"/>
      <c r="C272" s="267"/>
      <c r="D272" s="268"/>
      <c r="E272" s="269"/>
      <c r="F272" s="269"/>
      <c r="G272" s="269"/>
      <c r="H272" s="270" t="str">
        <f>IF(AND(I272&lt;&gt;"",I272&lt;&gt;"None"),VLOOKUP(I272,Translation!$N$4:$O$111,2,FALSE),"")</f>
        <v/>
      </c>
      <c r="I272" s="270"/>
      <c r="J272" s="269"/>
      <c r="K272" s="269"/>
      <c r="L272" s="269"/>
      <c r="M272" s="271"/>
      <c r="N272" s="272"/>
      <c r="O272" s="273" t="str">
        <f>IF(AND(IF($J272="",IF($E272+$F272&gt;$E272+$G272,$E272+$F272,$E272+$G272),"XXX")&lt;=IF($E272+$F272&gt;$E272+$G272,$E272+$F272,$E272+$G272),IF($J272="",IF($E272+$F272&gt;$E272+$G272,$E272+$F272,$E272+$G272),"XXX")&gt;=IF($E272+$F272&lt;$E272+$G272,$E272+$F272,$E272+$G272)),"",IF(OR($J272=Translation!$C$50,$J272=Translation!$D$50),"",IF(OR($J272=Translation!$C$51,$J272=Translation!$D$51),Translation!$K$5,IF($J272&gt;IF($E272+$F272&gt;$E272+$G272,$E272+$F272,$E272+$G272),$J272-IF($E272+$F272&gt;$E272+$G272,$E272+$F272,$E272+$G272),IF($J272&lt;IF($E272+$F272&lt;$E272+$G272,$E272+$F272,$E272+$G272),$J272-IF($E272+$F272&lt;$E272+$G272,$E272+$F272,$E272+$G272),"")))))</f>
        <v/>
      </c>
      <c r="P272" s="274" t="str">
        <f>IF(AND(IF($K272="",IF($E272+$F272&gt;$E272+$G272,$E272+$F272,$E272+$G272),"XXX")&lt;=IF($E272+$F272&gt;$E272+$G272,$E272+$F272,$E272+$G272),IF($K272="",IF($E272+$F272&gt;$E272+$G272,$E272+$F272,$E272+$G272),"XXX")&gt;=IF($E272+$F272&lt;$E272+$G272,$E272+$F272,$E272+$G272)),"",IF(OR($K272=Translation!$C$50,$K272=Translation!$D$50),"",IF(OR($K272=Translation!$C$51,$K272=Translation!$D$51),Translation!$K$5,IF($K272&gt;IF($E272+$F272&gt;$E272+$G272,$E272+$F272,$E272+$G272),$K272-IF($E272+$F272&gt;$E272+$G272,$E272+$F272,$E272+$G272),IF($K272&lt;IF($E272+$F272&lt;$E272+$G272,$E272+$F272,$E272+$G272),$K272-IF($E272+$F272&lt;$E272+$G272,$E272+$F272,$E272+$G272),"")))))</f>
        <v/>
      </c>
      <c r="Q272" s="274" t="str">
        <f>IF(AND(IF($L272="",IF($E272+$F272&gt;$E272+$G272,$E272+$F272,$E272+$G272),"XXX")&lt;=IF($E272+$F272&gt;$E272+$G272,$E272+$F272,$E272+$G272),IF($L272="",IF($E272+$F272&gt;$E272+$G272,$E272+$F272,$E272+$G272),"XXX")&gt;=IF($E272+$F272&lt;$E272+$G272,$E272+$F272,$E272+$G272)),"",IF(OR($L272=Translation!$C$50,$L272=Translation!$D$50),"",IF(OR($L272=Translation!$C$51,$L272=Translation!$D$51),Translation!$K$5,IF($L272&gt;IF($E272+$F272&gt;$E272+$G272,$E272+$F272,$E272+$G272),$L272-IF($E272+$F272&gt;$E272+$G272,$E272+$F272,$E272+$G272),IF($L272&lt;IF($E272+$F272&lt;$E272+$G272,$E272+$F272,$E272+$G272),$L272-IF($E272+$F272&lt;$E272+$G272,$E272+$F272,$E272+$G272),"")))))</f>
        <v/>
      </c>
      <c r="R272" s="274" t="str">
        <f>IF(AND(IF($M272="",IF($E272+$F272&gt;$E272+$G272,$E272+$F272,$E272+$G272),"XXX")&lt;=IF($E272+$F272&gt;$E272+$G272,$E272+$F272,$E272+$G272),IF($M272="",IF($E272+$F272&gt;$E272+$G272,$E272+$F272,$E272+$G272),"XXX")&gt;=IF($E272+$F272&lt;$E272+$G272,$E272+$F272,$E272+$G272)),"",IF(OR($M272=Translation!$C$50,$M272=Translation!$D$50),"",IF(OR($M272=Translation!$C$51,$M272=Translation!$D$51),Translation!$K$5,IF($M272&gt;IF($E272+$F272&gt;$E272+$G272,$E272+$F272,$E272+$G272),$M272-IF($E272+$F272&gt;$E272+$G272,$E272+$F272,$E272+$G272),IF($M272&lt;IF($E272+$F272&lt;$E272+$G272,$E272+$F272,$E272+$G272),$M272-IF($E272+$F272&lt;$E272+$G272,$E272+$F272,$E272+$G272),"")))))</f>
        <v/>
      </c>
      <c r="S272" s="275"/>
      <c r="T272" s="23" t="str">
        <f t="shared" si="15"/>
        <v/>
      </c>
      <c r="U272" s="24" t="str">
        <f t="shared" si="19"/>
        <v/>
      </c>
      <c r="V272" s="261"/>
      <c r="W272" s="276"/>
      <c r="X272" s="277"/>
      <c r="Y272" s="264" t="str">
        <f>IF(AND(IF($W272="",IF($E272+$F272&gt;$E272+$G272,$E272+$F272,$E272+$G272),"XXX")&lt;=IF($E272+$F272&gt;$E272+$G272,$E272+$F272,$E272+$G272),IF($W272="",IF($E272+$F272&gt;$E272+$G272,$E272+$F272,$E272+$G272),"XXX")&gt;=IF($E272+$F272&lt;$E272+$G272,$E272+$F272,$E272+$G272)),"",IF(OR($W272=Translation!$C$50,$W272=Translation!$D$50),"",IF(OR($W272=Translation!$C$51,$W272=Translation!$D$51),Translation!$K$5,IF($W272&gt;IF($E272+$F272&gt;$E272+$G272,$E272+$F272,$E272+$G272),$W272-IF($E272+$F272&gt;$E272+$G272,$E272+$F272,$E272+$G272),IF($W272&lt;IF($E272+$F272&lt;$E272+$G272,$E272+$F272,$E272+$G272),$W272-IF($E272+$F272&lt;$E272+$G272,$E272+$F272,$E272+$G272),"")))))</f>
        <v/>
      </c>
      <c r="Z272" s="265" t="str">
        <f>IF(AND(IF($X272="",IF($E272+$F272&gt;$E272+$G272,$E272+$F272,$E272+$G272),"XXX")&lt;=IF($E272+$F272&gt;$E272+$G272,$E272+$F272,$E272+$G272),IF($X272="",IF($E272+$F272&gt;$E272+$G272,$E272+$F272,$E272+$G272),"XXX")&gt;=IF($E272+$F272&lt;$E272+$G272,$E272+$F272,$E272+$G272)),"",IF(OR($X272=Translation!$C$50,$X272=Translation!$D$50),"",IF(OR($X272=Translation!$C$51,$X272=Translation!$D$51),Translation!$K$5,IF($X272&gt;IF($E272+$F272&gt;$E272+$G272,$E272+$F272,$E272+$G272),$X272-IF($E272+$F272&gt;$E272+$G272,$E272+$F272,$E272+$G272),IF($X272&lt;IF($E272+$F272&lt;$E272+$G272,$E272+$F272,$E272+$G272),$X272-IF($E272+$F272&lt;$E272+$G272,$E272+$F272,$E272+$G272),"")))))</f>
        <v/>
      </c>
      <c r="AA272" s="278" t="str">
        <f>IF(ISBLANK(Report!AI272),"",AI272)</f>
        <v/>
      </c>
      <c r="AB272" s="25" t="str">
        <f t="shared" si="17"/>
        <v/>
      </c>
      <c r="AC272" s="26" t="str">
        <f t="shared" si="18"/>
        <v/>
      </c>
      <c r="AE272" s="45"/>
      <c r="AF272" s="15">
        <v>271</v>
      </c>
      <c r="AG272" s="177" t="str">
        <f t="shared" si="16"/>
        <v/>
      </c>
      <c r="AH272" s="177"/>
      <c r="AI272" s="16"/>
      <c r="AJ272" s="189"/>
    </row>
    <row r="273" spans="1:36" ht="17.399999999999999" x14ac:dyDescent="0.3">
      <c r="A273" s="190"/>
      <c r="B273" s="196"/>
      <c r="C273" s="267"/>
      <c r="D273" s="268"/>
      <c r="E273" s="269"/>
      <c r="F273" s="269"/>
      <c r="G273" s="269"/>
      <c r="H273" s="270" t="str">
        <f>IF(AND(I273&lt;&gt;"",I273&lt;&gt;"None"),VLOOKUP(I273,Translation!$N$4:$O$111,2,FALSE),"")</f>
        <v/>
      </c>
      <c r="I273" s="270"/>
      <c r="J273" s="269"/>
      <c r="K273" s="269"/>
      <c r="L273" s="269"/>
      <c r="M273" s="271"/>
      <c r="N273" s="272"/>
      <c r="O273" s="273" t="str">
        <f>IF(AND(IF($J273="",IF($E273+$F273&gt;$E273+$G273,$E273+$F273,$E273+$G273),"XXX")&lt;=IF($E273+$F273&gt;$E273+$G273,$E273+$F273,$E273+$G273),IF($J273="",IF($E273+$F273&gt;$E273+$G273,$E273+$F273,$E273+$G273),"XXX")&gt;=IF($E273+$F273&lt;$E273+$G273,$E273+$F273,$E273+$G273)),"",IF(OR($J273=Translation!$C$50,$J273=Translation!$D$50),"",IF(OR($J273=Translation!$C$51,$J273=Translation!$D$51),Translation!$K$5,IF($J273&gt;IF($E273+$F273&gt;$E273+$G273,$E273+$F273,$E273+$G273),$J273-IF($E273+$F273&gt;$E273+$G273,$E273+$F273,$E273+$G273),IF($J273&lt;IF($E273+$F273&lt;$E273+$G273,$E273+$F273,$E273+$G273),$J273-IF($E273+$F273&lt;$E273+$G273,$E273+$F273,$E273+$G273),"")))))</f>
        <v/>
      </c>
      <c r="P273" s="274" t="str">
        <f>IF(AND(IF($K273="",IF($E273+$F273&gt;$E273+$G273,$E273+$F273,$E273+$G273),"XXX")&lt;=IF($E273+$F273&gt;$E273+$G273,$E273+$F273,$E273+$G273),IF($K273="",IF($E273+$F273&gt;$E273+$G273,$E273+$F273,$E273+$G273),"XXX")&gt;=IF($E273+$F273&lt;$E273+$G273,$E273+$F273,$E273+$G273)),"",IF(OR($K273=Translation!$C$50,$K273=Translation!$D$50),"",IF(OR($K273=Translation!$C$51,$K273=Translation!$D$51),Translation!$K$5,IF($K273&gt;IF($E273+$F273&gt;$E273+$G273,$E273+$F273,$E273+$G273),$K273-IF($E273+$F273&gt;$E273+$G273,$E273+$F273,$E273+$G273),IF($K273&lt;IF($E273+$F273&lt;$E273+$G273,$E273+$F273,$E273+$G273),$K273-IF($E273+$F273&lt;$E273+$G273,$E273+$F273,$E273+$G273),"")))))</f>
        <v/>
      </c>
      <c r="Q273" s="274" t="str">
        <f>IF(AND(IF($L273="",IF($E273+$F273&gt;$E273+$G273,$E273+$F273,$E273+$G273),"XXX")&lt;=IF($E273+$F273&gt;$E273+$G273,$E273+$F273,$E273+$G273),IF($L273="",IF($E273+$F273&gt;$E273+$G273,$E273+$F273,$E273+$G273),"XXX")&gt;=IF($E273+$F273&lt;$E273+$G273,$E273+$F273,$E273+$G273)),"",IF(OR($L273=Translation!$C$50,$L273=Translation!$D$50),"",IF(OR($L273=Translation!$C$51,$L273=Translation!$D$51),Translation!$K$5,IF($L273&gt;IF($E273+$F273&gt;$E273+$G273,$E273+$F273,$E273+$G273),$L273-IF($E273+$F273&gt;$E273+$G273,$E273+$F273,$E273+$G273),IF($L273&lt;IF($E273+$F273&lt;$E273+$G273,$E273+$F273,$E273+$G273),$L273-IF($E273+$F273&lt;$E273+$G273,$E273+$F273,$E273+$G273),"")))))</f>
        <v/>
      </c>
      <c r="R273" s="274" t="str">
        <f>IF(AND(IF($M273="",IF($E273+$F273&gt;$E273+$G273,$E273+$F273,$E273+$G273),"XXX")&lt;=IF($E273+$F273&gt;$E273+$G273,$E273+$F273,$E273+$G273),IF($M273="",IF($E273+$F273&gt;$E273+$G273,$E273+$F273,$E273+$G273),"XXX")&gt;=IF($E273+$F273&lt;$E273+$G273,$E273+$F273,$E273+$G273)),"",IF(OR($M273=Translation!$C$50,$M273=Translation!$D$50),"",IF(OR($M273=Translation!$C$51,$M273=Translation!$D$51),Translation!$K$5,IF($M273&gt;IF($E273+$F273&gt;$E273+$G273,$E273+$F273,$E273+$G273),$M273-IF($E273+$F273&gt;$E273+$G273,$E273+$F273,$E273+$G273),IF($M273&lt;IF($E273+$F273&lt;$E273+$G273,$E273+$F273,$E273+$G273),$M273-IF($E273+$F273&lt;$E273+$G273,$E273+$F273,$E273+$G273),"")))))</f>
        <v/>
      </c>
      <c r="S273" s="275"/>
      <c r="T273" s="23" t="str">
        <f t="shared" si="15"/>
        <v/>
      </c>
      <c r="U273" s="24" t="str">
        <f t="shared" si="19"/>
        <v/>
      </c>
      <c r="V273" s="261"/>
      <c r="W273" s="276"/>
      <c r="X273" s="277"/>
      <c r="Y273" s="264" t="str">
        <f>IF(AND(IF($W273="",IF($E273+$F273&gt;$E273+$G273,$E273+$F273,$E273+$G273),"XXX")&lt;=IF($E273+$F273&gt;$E273+$G273,$E273+$F273,$E273+$G273),IF($W273="",IF($E273+$F273&gt;$E273+$G273,$E273+$F273,$E273+$G273),"XXX")&gt;=IF($E273+$F273&lt;$E273+$G273,$E273+$F273,$E273+$G273)),"",IF(OR($W273=Translation!$C$50,$W273=Translation!$D$50),"",IF(OR($W273=Translation!$C$51,$W273=Translation!$D$51),Translation!$K$5,IF($W273&gt;IF($E273+$F273&gt;$E273+$G273,$E273+$F273,$E273+$G273),$W273-IF($E273+$F273&gt;$E273+$G273,$E273+$F273,$E273+$G273),IF($W273&lt;IF($E273+$F273&lt;$E273+$G273,$E273+$F273,$E273+$G273),$W273-IF($E273+$F273&lt;$E273+$G273,$E273+$F273,$E273+$G273),"")))))</f>
        <v/>
      </c>
      <c r="Z273" s="265" t="str">
        <f>IF(AND(IF($X273="",IF($E273+$F273&gt;$E273+$G273,$E273+$F273,$E273+$G273),"XXX")&lt;=IF($E273+$F273&gt;$E273+$G273,$E273+$F273,$E273+$G273),IF($X273="",IF($E273+$F273&gt;$E273+$G273,$E273+$F273,$E273+$G273),"XXX")&gt;=IF($E273+$F273&lt;$E273+$G273,$E273+$F273,$E273+$G273)),"",IF(OR($X273=Translation!$C$50,$X273=Translation!$D$50),"",IF(OR($X273=Translation!$C$51,$X273=Translation!$D$51),Translation!$K$5,IF($X273&gt;IF($E273+$F273&gt;$E273+$G273,$E273+$F273,$E273+$G273),$X273-IF($E273+$F273&gt;$E273+$G273,$E273+$F273,$E273+$G273),IF($X273&lt;IF($E273+$F273&lt;$E273+$G273,$E273+$F273,$E273+$G273),$X273-IF($E273+$F273&lt;$E273+$G273,$E273+$F273,$E273+$G273),"")))))</f>
        <v/>
      </c>
      <c r="AA273" s="278" t="str">
        <f>IF(ISBLANK(Report!AI273),"",AI273)</f>
        <v/>
      </c>
      <c r="AB273" s="25" t="str">
        <f t="shared" si="17"/>
        <v/>
      </c>
      <c r="AC273" s="26" t="str">
        <f t="shared" si="18"/>
        <v/>
      </c>
      <c r="AE273" s="45"/>
      <c r="AF273" s="177">
        <v>272</v>
      </c>
      <c r="AG273" s="177" t="str">
        <f t="shared" si="16"/>
        <v/>
      </c>
      <c r="AH273" s="177"/>
      <c r="AI273" s="16"/>
      <c r="AJ273" s="189"/>
    </row>
    <row r="274" spans="1:36" ht="17.399999999999999" x14ac:dyDescent="0.3">
      <c r="A274" s="190"/>
      <c r="B274" s="196"/>
      <c r="C274" s="267"/>
      <c r="D274" s="268"/>
      <c r="E274" s="269"/>
      <c r="F274" s="269"/>
      <c r="G274" s="269"/>
      <c r="H274" s="270" t="str">
        <f>IF(AND(I274&lt;&gt;"",I274&lt;&gt;"None"),VLOOKUP(I274,Translation!$N$4:$O$111,2,FALSE),"")</f>
        <v/>
      </c>
      <c r="I274" s="270"/>
      <c r="J274" s="269"/>
      <c r="K274" s="269"/>
      <c r="L274" s="269"/>
      <c r="M274" s="271"/>
      <c r="N274" s="272"/>
      <c r="O274" s="273" t="str">
        <f>IF(AND(IF($J274="",IF($E274+$F274&gt;$E274+$G274,$E274+$F274,$E274+$G274),"XXX")&lt;=IF($E274+$F274&gt;$E274+$G274,$E274+$F274,$E274+$G274),IF($J274="",IF($E274+$F274&gt;$E274+$G274,$E274+$F274,$E274+$G274),"XXX")&gt;=IF($E274+$F274&lt;$E274+$G274,$E274+$F274,$E274+$G274)),"",IF(OR($J274=Translation!$C$50,$J274=Translation!$D$50),"",IF(OR($J274=Translation!$C$51,$J274=Translation!$D$51),Translation!$K$5,IF($J274&gt;IF($E274+$F274&gt;$E274+$G274,$E274+$F274,$E274+$G274),$J274-IF($E274+$F274&gt;$E274+$G274,$E274+$F274,$E274+$G274),IF($J274&lt;IF($E274+$F274&lt;$E274+$G274,$E274+$F274,$E274+$G274),$J274-IF($E274+$F274&lt;$E274+$G274,$E274+$F274,$E274+$G274),"")))))</f>
        <v/>
      </c>
      <c r="P274" s="274" t="str">
        <f>IF(AND(IF($K274="",IF($E274+$F274&gt;$E274+$G274,$E274+$F274,$E274+$G274),"XXX")&lt;=IF($E274+$F274&gt;$E274+$G274,$E274+$F274,$E274+$G274),IF($K274="",IF($E274+$F274&gt;$E274+$G274,$E274+$F274,$E274+$G274),"XXX")&gt;=IF($E274+$F274&lt;$E274+$G274,$E274+$F274,$E274+$G274)),"",IF(OR($K274=Translation!$C$50,$K274=Translation!$D$50),"",IF(OR($K274=Translation!$C$51,$K274=Translation!$D$51),Translation!$K$5,IF($K274&gt;IF($E274+$F274&gt;$E274+$G274,$E274+$F274,$E274+$G274),$K274-IF($E274+$F274&gt;$E274+$G274,$E274+$F274,$E274+$G274),IF($K274&lt;IF($E274+$F274&lt;$E274+$G274,$E274+$F274,$E274+$G274),$K274-IF($E274+$F274&lt;$E274+$G274,$E274+$F274,$E274+$G274),"")))))</f>
        <v/>
      </c>
      <c r="Q274" s="274" t="str">
        <f>IF(AND(IF($L274="",IF($E274+$F274&gt;$E274+$G274,$E274+$F274,$E274+$G274),"XXX")&lt;=IF($E274+$F274&gt;$E274+$G274,$E274+$F274,$E274+$G274),IF($L274="",IF($E274+$F274&gt;$E274+$G274,$E274+$F274,$E274+$G274),"XXX")&gt;=IF($E274+$F274&lt;$E274+$G274,$E274+$F274,$E274+$G274)),"",IF(OR($L274=Translation!$C$50,$L274=Translation!$D$50),"",IF(OR($L274=Translation!$C$51,$L274=Translation!$D$51),Translation!$K$5,IF($L274&gt;IF($E274+$F274&gt;$E274+$G274,$E274+$F274,$E274+$G274),$L274-IF($E274+$F274&gt;$E274+$G274,$E274+$F274,$E274+$G274),IF($L274&lt;IF($E274+$F274&lt;$E274+$G274,$E274+$F274,$E274+$G274),$L274-IF($E274+$F274&lt;$E274+$G274,$E274+$F274,$E274+$G274),"")))))</f>
        <v/>
      </c>
      <c r="R274" s="274" t="str">
        <f>IF(AND(IF($M274="",IF($E274+$F274&gt;$E274+$G274,$E274+$F274,$E274+$G274),"XXX")&lt;=IF($E274+$F274&gt;$E274+$G274,$E274+$F274,$E274+$G274),IF($M274="",IF($E274+$F274&gt;$E274+$G274,$E274+$F274,$E274+$G274),"XXX")&gt;=IF($E274+$F274&lt;$E274+$G274,$E274+$F274,$E274+$G274)),"",IF(OR($M274=Translation!$C$50,$M274=Translation!$D$50),"",IF(OR($M274=Translation!$C$51,$M274=Translation!$D$51),Translation!$K$5,IF($M274&gt;IF($E274+$F274&gt;$E274+$G274,$E274+$F274,$E274+$G274),$M274-IF($E274+$F274&gt;$E274+$G274,$E274+$F274,$E274+$G274),IF($M274&lt;IF($E274+$F274&lt;$E274+$G274,$E274+$F274,$E274+$G274),$M274-IF($E274+$F274&lt;$E274+$G274,$E274+$F274,$E274+$G274),"")))))</f>
        <v/>
      </c>
      <c r="S274" s="275"/>
      <c r="T274" s="23" t="str">
        <f t="shared" si="15"/>
        <v/>
      </c>
      <c r="U274" s="24" t="str">
        <f t="shared" si="19"/>
        <v/>
      </c>
      <c r="V274" s="261"/>
      <c r="W274" s="276"/>
      <c r="X274" s="277"/>
      <c r="Y274" s="264" t="str">
        <f>IF(AND(IF($W274="",IF($E274+$F274&gt;$E274+$G274,$E274+$F274,$E274+$G274),"XXX")&lt;=IF($E274+$F274&gt;$E274+$G274,$E274+$F274,$E274+$G274),IF($W274="",IF($E274+$F274&gt;$E274+$G274,$E274+$F274,$E274+$G274),"XXX")&gt;=IF($E274+$F274&lt;$E274+$G274,$E274+$F274,$E274+$G274)),"",IF(OR($W274=Translation!$C$50,$W274=Translation!$D$50),"",IF(OR($W274=Translation!$C$51,$W274=Translation!$D$51),Translation!$K$5,IF($W274&gt;IF($E274+$F274&gt;$E274+$G274,$E274+$F274,$E274+$G274),$W274-IF($E274+$F274&gt;$E274+$G274,$E274+$F274,$E274+$G274),IF($W274&lt;IF($E274+$F274&lt;$E274+$G274,$E274+$F274,$E274+$G274),$W274-IF($E274+$F274&lt;$E274+$G274,$E274+$F274,$E274+$G274),"")))))</f>
        <v/>
      </c>
      <c r="Z274" s="265" t="str">
        <f>IF(AND(IF($X274="",IF($E274+$F274&gt;$E274+$G274,$E274+$F274,$E274+$G274),"XXX")&lt;=IF($E274+$F274&gt;$E274+$G274,$E274+$F274,$E274+$G274),IF($X274="",IF($E274+$F274&gt;$E274+$G274,$E274+$F274,$E274+$G274),"XXX")&gt;=IF($E274+$F274&lt;$E274+$G274,$E274+$F274,$E274+$G274)),"",IF(OR($X274=Translation!$C$50,$X274=Translation!$D$50),"",IF(OR($X274=Translation!$C$51,$X274=Translation!$D$51),Translation!$K$5,IF($X274&gt;IF($E274+$F274&gt;$E274+$G274,$E274+$F274,$E274+$G274),$X274-IF($E274+$F274&gt;$E274+$G274,$E274+$F274,$E274+$G274),IF($X274&lt;IF($E274+$F274&lt;$E274+$G274,$E274+$F274,$E274+$G274),$X274-IF($E274+$F274&lt;$E274+$G274,$E274+$F274,$E274+$G274),"")))))</f>
        <v/>
      </c>
      <c r="AA274" s="278" t="str">
        <f>IF(ISBLANK(Report!AI274),"",AI274)</f>
        <v/>
      </c>
      <c r="AB274" s="25" t="str">
        <f t="shared" si="17"/>
        <v/>
      </c>
      <c r="AC274" s="26" t="str">
        <f t="shared" si="18"/>
        <v/>
      </c>
      <c r="AE274" s="45"/>
      <c r="AF274" s="15">
        <v>273</v>
      </c>
      <c r="AG274" s="177" t="str">
        <f t="shared" si="16"/>
        <v/>
      </c>
      <c r="AH274" s="177"/>
      <c r="AI274" s="16"/>
      <c r="AJ274" s="189"/>
    </row>
    <row r="275" spans="1:36" ht="17.399999999999999" x14ac:dyDescent="0.3">
      <c r="A275" s="190"/>
      <c r="B275" s="196"/>
      <c r="C275" s="267"/>
      <c r="D275" s="268"/>
      <c r="E275" s="269"/>
      <c r="F275" s="269"/>
      <c r="G275" s="269"/>
      <c r="H275" s="270" t="str">
        <f>IF(AND(I275&lt;&gt;"",I275&lt;&gt;"None"),VLOOKUP(I275,Translation!$N$4:$O$111,2,FALSE),"")</f>
        <v/>
      </c>
      <c r="I275" s="270"/>
      <c r="J275" s="269"/>
      <c r="K275" s="269"/>
      <c r="L275" s="269"/>
      <c r="M275" s="271"/>
      <c r="N275" s="272"/>
      <c r="O275" s="273" t="str">
        <f>IF(AND(IF($J275="",IF($E275+$F275&gt;$E275+$G275,$E275+$F275,$E275+$G275),"XXX")&lt;=IF($E275+$F275&gt;$E275+$G275,$E275+$F275,$E275+$G275),IF($J275="",IF($E275+$F275&gt;$E275+$G275,$E275+$F275,$E275+$G275),"XXX")&gt;=IF($E275+$F275&lt;$E275+$G275,$E275+$F275,$E275+$G275)),"",IF(OR($J275=Translation!$C$50,$J275=Translation!$D$50),"",IF(OR($J275=Translation!$C$51,$J275=Translation!$D$51),Translation!$K$5,IF($J275&gt;IF($E275+$F275&gt;$E275+$G275,$E275+$F275,$E275+$G275),$J275-IF($E275+$F275&gt;$E275+$G275,$E275+$F275,$E275+$G275),IF($J275&lt;IF($E275+$F275&lt;$E275+$G275,$E275+$F275,$E275+$G275),$J275-IF($E275+$F275&lt;$E275+$G275,$E275+$F275,$E275+$G275),"")))))</f>
        <v/>
      </c>
      <c r="P275" s="274" t="str">
        <f>IF(AND(IF($K275="",IF($E275+$F275&gt;$E275+$G275,$E275+$F275,$E275+$G275),"XXX")&lt;=IF($E275+$F275&gt;$E275+$G275,$E275+$F275,$E275+$G275),IF($K275="",IF($E275+$F275&gt;$E275+$G275,$E275+$F275,$E275+$G275),"XXX")&gt;=IF($E275+$F275&lt;$E275+$G275,$E275+$F275,$E275+$G275)),"",IF(OR($K275=Translation!$C$50,$K275=Translation!$D$50),"",IF(OR($K275=Translation!$C$51,$K275=Translation!$D$51),Translation!$K$5,IF($K275&gt;IF($E275+$F275&gt;$E275+$G275,$E275+$F275,$E275+$G275),$K275-IF($E275+$F275&gt;$E275+$G275,$E275+$F275,$E275+$G275),IF($K275&lt;IF($E275+$F275&lt;$E275+$G275,$E275+$F275,$E275+$G275),$K275-IF($E275+$F275&lt;$E275+$G275,$E275+$F275,$E275+$G275),"")))))</f>
        <v/>
      </c>
      <c r="Q275" s="274" t="str">
        <f>IF(AND(IF($L275="",IF($E275+$F275&gt;$E275+$G275,$E275+$F275,$E275+$G275),"XXX")&lt;=IF($E275+$F275&gt;$E275+$G275,$E275+$F275,$E275+$G275),IF($L275="",IF($E275+$F275&gt;$E275+$G275,$E275+$F275,$E275+$G275),"XXX")&gt;=IF($E275+$F275&lt;$E275+$G275,$E275+$F275,$E275+$G275)),"",IF(OR($L275=Translation!$C$50,$L275=Translation!$D$50),"",IF(OR($L275=Translation!$C$51,$L275=Translation!$D$51),Translation!$K$5,IF($L275&gt;IF($E275+$F275&gt;$E275+$G275,$E275+$F275,$E275+$G275),$L275-IF($E275+$F275&gt;$E275+$G275,$E275+$F275,$E275+$G275),IF($L275&lt;IF($E275+$F275&lt;$E275+$G275,$E275+$F275,$E275+$G275),$L275-IF($E275+$F275&lt;$E275+$G275,$E275+$F275,$E275+$G275),"")))))</f>
        <v/>
      </c>
      <c r="R275" s="274" t="str">
        <f>IF(AND(IF($M275="",IF($E275+$F275&gt;$E275+$G275,$E275+$F275,$E275+$G275),"XXX")&lt;=IF($E275+$F275&gt;$E275+$G275,$E275+$F275,$E275+$G275),IF($M275="",IF($E275+$F275&gt;$E275+$G275,$E275+$F275,$E275+$G275),"XXX")&gt;=IF($E275+$F275&lt;$E275+$G275,$E275+$F275,$E275+$G275)),"",IF(OR($M275=Translation!$C$50,$M275=Translation!$D$50),"",IF(OR($M275=Translation!$C$51,$M275=Translation!$D$51),Translation!$K$5,IF($M275&gt;IF($E275+$F275&gt;$E275+$G275,$E275+$F275,$E275+$G275),$M275-IF($E275+$F275&gt;$E275+$G275,$E275+$F275,$E275+$G275),IF($M275&lt;IF($E275+$F275&lt;$E275+$G275,$E275+$F275,$E275+$G275),$M275-IF($E275+$F275&lt;$E275+$G275,$E275+$F275,$E275+$G275),"")))))</f>
        <v/>
      </c>
      <c r="S275" s="275"/>
      <c r="T275" s="23" t="str">
        <f t="shared" si="15"/>
        <v/>
      </c>
      <c r="U275" s="24" t="str">
        <f t="shared" si="19"/>
        <v/>
      </c>
      <c r="V275" s="261"/>
      <c r="W275" s="276"/>
      <c r="X275" s="277"/>
      <c r="Y275" s="264" t="str">
        <f>IF(AND(IF($W275="",IF($E275+$F275&gt;$E275+$G275,$E275+$F275,$E275+$G275),"XXX")&lt;=IF($E275+$F275&gt;$E275+$G275,$E275+$F275,$E275+$G275),IF($W275="",IF($E275+$F275&gt;$E275+$G275,$E275+$F275,$E275+$G275),"XXX")&gt;=IF($E275+$F275&lt;$E275+$G275,$E275+$F275,$E275+$G275)),"",IF(OR($W275=Translation!$C$50,$W275=Translation!$D$50),"",IF(OR($W275=Translation!$C$51,$W275=Translation!$D$51),Translation!$K$5,IF($W275&gt;IF($E275+$F275&gt;$E275+$G275,$E275+$F275,$E275+$G275),$W275-IF($E275+$F275&gt;$E275+$G275,$E275+$F275,$E275+$G275),IF($W275&lt;IF($E275+$F275&lt;$E275+$G275,$E275+$F275,$E275+$G275),$W275-IF($E275+$F275&lt;$E275+$G275,$E275+$F275,$E275+$G275),"")))))</f>
        <v/>
      </c>
      <c r="Z275" s="265" t="str">
        <f>IF(AND(IF($X275="",IF($E275+$F275&gt;$E275+$G275,$E275+$F275,$E275+$G275),"XXX")&lt;=IF($E275+$F275&gt;$E275+$G275,$E275+$F275,$E275+$G275),IF($X275="",IF($E275+$F275&gt;$E275+$G275,$E275+$F275,$E275+$G275),"XXX")&gt;=IF($E275+$F275&lt;$E275+$G275,$E275+$F275,$E275+$G275)),"",IF(OR($X275=Translation!$C$50,$X275=Translation!$D$50),"",IF(OR($X275=Translation!$C$51,$X275=Translation!$D$51),Translation!$K$5,IF($X275&gt;IF($E275+$F275&gt;$E275+$G275,$E275+$F275,$E275+$G275),$X275-IF($E275+$F275&gt;$E275+$G275,$E275+$F275,$E275+$G275),IF($X275&lt;IF($E275+$F275&lt;$E275+$G275,$E275+$F275,$E275+$G275),$X275-IF($E275+$F275&lt;$E275+$G275,$E275+$F275,$E275+$G275),"")))))</f>
        <v/>
      </c>
      <c r="AA275" s="278" t="str">
        <f>IF(ISBLANK(Report!AI275),"",AI275)</f>
        <v/>
      </c>
      <c r="AB275" s="25" t="str">
        <f t="shared" si="17"/>
        <v/>
      </c>
      <c r="AC275" s="26" t="str">
        <f t="shared" si="18"/>
        <v/>
      </c>
      <c r="AE275" s="45"/>
      <c r="AF275" s="177">
        <v>274</v>
      </c>
      <c r="AG275" s="177" t="str">
        <f t="shared" si="16"/>
        <v/>
      </c>
      <c r="AH275" s="177"/>
      <c r="AI275" s="16"/>
      <c r="AJ275" s="189"/>
    </row>
    <row r="276" spans="1:36" ht="17.399999999999999" x14ac:dyDescent="0.3">
      <c r="A276" s="190"/>
      <c r="B276" s="196"/>
      <c r="C276" s="267"/>
      <c r="D276" s="268"/>
      <c r="E276" s="269"/>
      <c r="F276" s="269"/>
      <c r="G276" s="269"/>
      <c r="H276" s="270" t="str">
        <f>IF(AND(I276&lt;&gt;"",I276&lt;&gt;"None"),VLOOKUP(I276,Translation!$N$4:$O$111,2,FALSE),"")</f>
        <v/>
      </c>
      <c r="I276" s="270"/>
      <c r="J276" s="269"/>
      <c r="K276" s="269"/>
      <c r="L276" s="269"/>
      <c r="M276" s="271"/>
      <c r="N276" s="272"/>
      <c r="O276" s="273" t="str">
        <f>IF(AND(IF($J276="",IF($E276+$F276&gt;$E276+$G276,$E276+$F276,$E276+$G276),"XXX")&lt;=IF($E276+$F276&gt;$E276+$G276,$E276+$F276,$E276+$G276),IF($J276="",IF($E276+$F276&gt;$E276+$G276,$E276+$F276,$E276+$G276),"XXX")&gt;=IF($E276+$F276&lt;$E276+$G276,$E276+$F276,$E276+$G276)),"",IF(OR($J276=Translation!$C$50,$J276=Translation!$D$50),"",IF(OR($J276=Translation!$C$51,$J276=Translation!$D$51),Translation!$K$5,IF($J276&gt;IF($E276+$F276&gt;$E276+$G276,$E276+$F276,$E276+$G276),$J276-IF($E276+$F276&gt;$E276+$G276,$E276+$F276,$E276+$G276),IF($J276&lt;IF($E276+$F276&lt;$E276+$G276,$E276+$F276,$E276+$G276),$J276-IF($E276+$F276&lt;$E276+$G276,$E276+$F276,$E276+$G276),"")))))</f>
        <v/>
      </c>
      <c r="P276" s="274" t="str">
        <f>IF(AND(IF($K276="",IF($E276+$F276&gt;$E276+$G276,$E276+$F276,$E276+$G276),"XXX")&lt;=IF($E276+$F276&gt;$E276+$G276,$E276+$F276,$E276+$G276),IF($K276="",IF($E276+$F276&gt;$E276+$G276,$E276+$F276,$E276+$G276),"XXX")&gt;=IF($E276+$F276&lt;$E276+$G276,$E276+$F276,$E276+$G276)),"",IF(OR($K276=Translation!$C$50,$K276=Translation!$D$50),"",IF(OR($K276=Translation!$C$51,$K276=Translation!$D$51),Translation!$K$5,IF($K276&gt;IF($E276+$F276&gt;$E276+$G276,$E276+$F276,$E276+$G276),$K276-IF($E276+$F276&gt;$E276+$G276,$E276+$F276,$E276+$G276),IF($K276&lt;IF($E276+$F276&lt;$E276+$G276,$E276+$F276,$E276+$G276),$K276-IF($E276+$F276&lt;$E276+$G276,$E276+$F276,$E276+$G276),"")))))</f>
        <v/>
      </c>
      <c r="Q276" s="274" t="str">
        <f>IF(AND(IF($L276="",IF($E276+$F276&gt;$E276+$G276,$E276+$F276,$E276+$G276),"XXX")&lt;=IF($E276+$F276&gt;$E276+$G276,$E276+$F276,$E276+$G276),IF($L276="",IF($E276+$F276&gt;$E276+$G276,$E276+$F276,$E276+$G276),"XXX")&gt;=IF($E276+$F276&lt;$E276+$G276,$E276+$F276,$E276+$G276)),"",IF(OR($L276=Translation!$C$50,$L276=Translation!$D$50),"",IF(OR($L276=Translation!$C$51,$L276=Translation!$D$51),Translation!$K$5,IF($L276&gt;IF($E276+$F276&gt;$E276+$G276,$E276+$F276,$E276+$G276),$L276-IF($E276+$F276&gt;$E276+$G276,$E276+$F276,$E276+$G276),IF($L276&lt;IF($E276+$F276&lt;$E276+$G276,$E276+$F276,$E276+$G276),$L276-IF($E276+$F276&lt;$E276+$G276,$E276+$F276,$E276+$G276),"")))))</f>
        <v/>
      </c>
      <c r="R276" s="274" t="str">
        <f>IF(AND(IF($M276="",IF($E276+$F276&gt;$E276+$G276,$E276+$F276,$E276+$G276),"XXX")&lt;=IF($E276+$F276&gt;$E276+$G276,$E276+$F276,$E276+$G276),IF($M276="",IF($E276+$F276&gt;$E276+$G276,$E276+$F276,$E276+$G276),"XXX")&gt;=IF($E276+$F276&lt;$E276+$G276,$E276+$F276,$E276+$G276)),"",IF(OR($M276=Translation!$C$50,$M276=Translation!$D$50),"",IF(OR($M276=Translation!$C$51,$M276=Translation!$D$51),Translation!$K$5,IF($M276&gt;IF($E276+$F276&gt;$E276+$G276,$E276+$F276,$E276+$G276),$M276-IF($E276+$F276&gt;$E276+$G276,$E276+$F276,$E276+$G276),IF($M276&lt;IF($E276+$F276&lt;$E276+$G276,$E276+$F276,$E276+$G276),$M276-IF($E276+$F276&lt;$E276+$G276,$E276+$F276,$E276+$G276),"")))))</f>
        <v/>
      </c>
      <c r="S276" s="275"/>
      <c r="T276" s="23" t="str">
        <f t="shared" si="15"/>
        <v/>
      </c>
      <c r="U276" s="24" t="str">
        <f t="shared" si="19"/>
        <v/>
      </c>
      <c r="V276" s="261"/>
      <c r="W276" s="276"/>
      <c r="X276" s="277"/>
      <c r="Y276" s="264" t="str">
        <f>IF(AND(IF($W276="",IF($E276+$F276&gt;$E276+$G276,$E276+$F276,$E276+$G276),"XXX")&lt;=IF($E276+$F276&gt;$E276+$G276,$E276+$F276,$E276+$G276),IF($W276="",IF($E276+$F276&gt;$E276+$G276,$E276+$F276,$E276+$G276),"XXX")&gt;=IF($E276+$F276&lt;$E276+$G276,$E276+$F276,$E276+$G276)),"",IF(OR($W276=Translation!$C$50,$W276=Translation!$D$50),"",IF(OR($W276=Translation!$C$51,$W276=Translation!$D$51),Translation!$K$5,IF($W276&gt;IF($E276+$F276&gt;$E276+$G276,$E276+$F276,$E276+$G276),$W276-IF($E276+$F276&gt;$E276+$G276,$E276+$F276,$E276+$G276),IF($W276&lt;IF($E276+$F276&lt;$E276+$G276,$E276+$F276,$E276+$G276),$W276-IF($E276+$F276&lt;$E276+$G276,$E276+$F276,$E276+$G276),"")))))</f>
        <v/>
      </c>
      <c r="Z276" s="265" t="str">
        <f>IF(AND(IF($X276="",IF($E276+$F276&gt;$E276+$G276,$E276+$F276,$E276+$G276),"XXX")&lt;=IF($E276+$F276&gt;$E276+$G276,$E276+$F276,$E276+$G276),IF($X276="",IF($E276+$F276&gt;$E276+$G276,$E276+$F276,$E276+$G276),"XXX")&gt;=IF($E276+$F276&lt;$E276+$G276,$E276+$F276,$E276+$G276)),"",IF(OR($X276=Translation!$C$50,$X276=Translation!$D$50),"",IF(OR($X276=Translation!$C$51,$X276=Translation!$D$51),Translation!$K$5,IF($X276&gt;IF($E276+$F276&gt;$E276+$G276,$E276+$F276,$E276+$G276),$X276-IF($E276+$F276&gt;$E276+$G276,$E276+$F276,$E276+$G276),IF($X276&lt;IF($E276+$F276&lt;$E276+$G276,$E276+$F276,$E276+$G276),$X276-IF($E276+$F276&lt;$E276+$G276,$E276+$F276,$E276+$G276),"")))))</f>
        <v/>
      </c>
      <c r="AA276" s="278" t="str">
        <f>IF(ISBLANK(Report!AI276),"",AI276)</f>
        <v/>
      </c>
      <c r="AB276" s="25" t="str">
        <f t="shared" si="17"/>
        <v/>
      </c>
      <c r="AC276" s="26" t="str">
        <f t="shared" si="18"/>
        <v/>
      </c>
      <c r="AE276" s="45"/>
      <c r="AF276" s="15">
        <v>275</v>
      </c>
      <c r="AG276" s="177" t="str">
        <f t="shared" si="16"/>
        <v/>
      </c>
      <c r="AH276" s="177"/>
      <c r="AI276" s="16"/>
      <c r="AJ276" s="189"/>
    </row>
    <row r="277" spans="1:36" ht="17.399999999999999" x14ac:dyDescent="0.3">
      <c r="A277" s="190"/>
      <c r="B277" s="196"/>
      <c r="C277" s="267"/>
      <c r="D277" s="268"/>
      <c r="E277" s="269"/>
      <c r="F277" s="269"/>
      <c r="G277" s="269"/>
      <c r="H277" s="270" t="str">
        <f>IF(AND(I277&lt;&gt;"",I277&lt;&gt;"None"),VLOOKUP(I277,Translation!$N$4:$O$111,2,FALSE),"")</f>
        <v/>
      </c>
      <c r="I277" s="270"/>
      <c r="J277" s="269"/>
      <c r="K277" s="269"/>
      <c r="L277" s="269"/>
      <c r="M277" s="271"/>
      <c r="N277" s="272"/>
      <c r="O277" s="273" t="str">
        <f>IF(AND(IF($J277="",IF($E277+$F277&gt;$E277+$G277,$E277+$F277,$E277+$G277),"XXX")&lt;=IF($E277+$F277&gt;$E277+$G277,$E277+$F277,$E277+$G277),IF($J277="",IF($E277+$F277&gt;$E277+$G277,$E277+$F277,$E277+$G277),"XXX")&gt;=IF($E277+$F277&lt;$E277+$G277,$E277+$F277,$E277+$G277)),"",IF(OR($J277=Translation!$C$50,$J277=Translation!$D$50),"",IF(OR($J277=Translation!$C$51,$J277=Translation!$D$51),Translation!$K$5,IF($J277&gt;IF($E277+$F277&gt;$E277+$G277,$E277+$F277,$E277+$G277),$J277-IF($E277+$F277&gt;$E277+$G277,$E277+$F277,$E277+$G277),IF($J277&lt;IF($E277+$F277&lt;$E277+$G277,$E277+$F277,$E277+$G277),$J277-IF($E277+$F277&lt;$E277+$G277,$E277+$F277,$E277+$G277),"")))))</f>
        <v/>
      </c>
      <c r="P277" s="274" t="str">
        <f>IF(AND(IF($K277="",IF($E277+$F277&gt;$E277+$G277,$E277+$F277,$E277+$G277),"XXX")&lt;=IF($E277+$F277&gt;$E277+$G277,$E277+$F277,$E277+$G277),IF($K277="",IF($E277+$F277&gt;$E277+$G277,$E277+$F277,$E277+$G277),"XXX")&gt;=IF($E277+$F277&lt;$E277+$G277,$E277+$F277,$E277+$G277)),"",IF(OR($K277=Translation!$C$50,$K277=Translation!$D$50),"",IF(OR($K277=Translation!$C$51,$K277=Translation!$D$51),Translation!$K$5,IF($K277&gt;IF($E277+$F277&gt;$E277+$G277,$E277+$F277,$E277+$G277),$K277-IF($E277+$F277&gt;$E277+$G277,$E277+$F277,$E277+$G277),IF($K277&lt;IF($E277+$F277&lt;$E277+$G277,$E277+$F277,$E277+$G277),$K277-IF($E277+$F277&lt;$E277+$G277,$E277+$F277,$E277+$G277),"")))))</f>
        <v/>
      </c>
      <c r="Q277" s="274" t="str">
        <f>IF(AND(IF($L277="",IF($E277+$F277&gt;$E277+$G277,$E277+$F277,$E277+$G277),"XXX")&lt;=IF($E277+$F277&gt;$E277+$G277,$E277+$F277,$E277+$G277),IF($L277="",IF($E277+$F277&gt;$E277+$G277,$E277+$F277,$E277+$G277),"XXX")&gt;=IF($E277+$F277&lt;$E277+$G277,$E277+$F277,$E277+$G277)),"",IF(OR($L277=Translation!$C$50,$L277=Translation!$D$50),"",IF(OR($L277=Translation!$C$51,$L277=Translation!$D$51),Translation!$K$5,IF($L277&gt;IF($E277+$F277&gt;$E277+$G277,$E277+$F277,$E277+$G277),$L277-IF($E277+$F277&gt;$E277+$G277,$E277+$F277,$E277+$G277),IF($L277&lt;IF($E277+$F277&lt;$E277+$G277,$E277+$F277,$E277+$G277),$L277-IF($E277+$F277&lt;$E277+$G277,$E277+$F277,$E277+$G277),"")))))</f>
        <v/>
      </c>
      <c r="R277" s="274" t="str">
        <f>IF(AND(IF($M277="",IF($E277+$F277&gt;$E277+$G277,$E277+$F277,$E277+$G277),"XXX")&lt;=IF($E277+$F277&gt;$E277+$G277,$E277+$F277,$E277+$G277),IF($M277="",IF($E277+$F277&gt;$E277+$G277,$E277+$F277,$E277+$G277),"XXX")&gt;=IF($E277+$F277&lt;$E277+$G277,$E277+$F277,$E277+$G277)),"",IF(OR($M277=Translation!$C$50,$M277=Translation!$D$50),"",IF(OR($M277=Translation!$C$51,$M277=Translation!$D$51),Translation!$K$5,IF($M277&gt;IF($E277+$F277&gt;$E277+$G277,$E277+$F277,$E277+$G277),$M277-IF($E277+$F277&gt;$E277+$G277,$E277+$F277,$E277+$G277),IF($M277&lt;IF($E277+$F277&lt;$E277+$G277,$E277+$F277,$E277+$G277),$M277-IF($E277+$F277&lt;$E277+$G277,$E277+$F277,$E277+$G277),"")))))</f>
        <v/>
      </c>
      <c r="S277" s="275"/>
      <c r="T277" s="23" t="str">
        <f t="shared" si="15"/>
        <v/>
      </c>
      <c r="U277" s="24" t="str">
        <f t="shared" si="19"/>
        <v/>
      </c>
      <c r="V277" s="261"/>
      <c r="W277" s="276"/>
      <c r="X277" s="277"/>
      <c r="Y277" s="264" t="str">
        <f>IF(AND(IF($W277="",IF($E277+$F277&gt;$E277+$G277,$E277+$F277,$E277+$G277),"XXX")&lt;=IF($E277+$F277&gt;$E277+$G277,$E277+$F277,$E277+$G277),IF($W277="",IF($E277+$F277&gt;$E277+$G277,$E277+$F277,$E277+$G277),"XXX")&gt;=IF($E277+$F277&lt;$E277+$G277,$E277+$F277,$E277+$G277)),"",IF(OR($W277=Translation!$C$50,$W277=Translation!$D$50),"",IF(OR($W277=Translation!$C$51,$W277=Translation!$D$51),Translation!$K$5,IF($W277&gt;IF($E277+$F277&gt;$E277+$G277,$E277+$F277,$E277+$G277),$W277-IF($E277+$F277&gt;$E277+$G277,$E277+$F277,$E277+$G277),IF($W277&lt;IF($E277+$F277&lt;$E277+$G277,$E277+$F277,$E277+$G277),$W277-IF($E277+$F277&lt;$E277+$G277,$E277+$F277,$E277+$G277),"")))))</f>
        <v/>
      </c>
      <c r="Z277" s="265" t="str">
        <f>IF(AND(IF($X277="",IF($E277+$F277&gt;$E277+$G277,$E277+$F277,$E277+$G277),"XXX")&lt;=IF($E277+$F277&gt;$E277+$G277,$E277+$F277,$E277+$G277),IF($X277="",IF($E277+$F277&gt;$E277+$G277,$E277+$F277,$E277+$G277),"XXX")&gt;=IF($E277+$F277&lt;$E277+$G277,$E277+$F277,$E277+$G277)),"",IF(OR($X277=Translation!$C$50,$X277=Translation!$D$50),"",IF(OR($X277=Translation!$C$51,$X277=Translation!$D$51),Translation!$K$5,IF($X277&gt;IF($E277+$F277&gt;$E277+$G277,$E277+$F277,$E277+$G277),$X277-IF($E277+$F277&gt;$E277+$G277,$E277+$F277,$E277+$G277),IF($X277&lt;IF($E277+$F277&lt;$E277+$G277,$E277+$F277,$E277+$G277),$X277-IF($E277+$F277&lt;$E277+$G277,$E277+$F277,$E277+$G277),"")))))</f>
        <v/>
      </c>
      <c r="AA277" s="278" t="str">
        <f>IF(ISBLANK(Report!AI277),"",AI277)</f>
        <v/>
      </c>
      <c r="AB277" s="25" t="str">
        <f t="shared" si="17"/>
        <v/>
      </c>
      <c r="AC277" s="26" t="str">
        <f t="shared" si="18"/>
        <v/>
      </c>
      <c r="AE277" s="45"/>
      <c r="AF277" s="177">
        <v>276</v>
      </c>
      <c r="AG277" s="177" t="str">
        <f t="shared" si="16"/>
        <v/>
      </c>
      <c r="AH277" s="177"/>
      <c r="AI277" s="16"/>
      <c r="AJ277" s="189"/>
    </row>
    <row r="278" spans="1:36" ht="17.399999999999999" x14ac:dyDescent="0.3">
      <c r="A278" s="190"/>
      <c r="B278" s="196"/>
      <c r="C278" s="267"/>
      <c r="D278" s="268"/>
      <c r="E278" s="269"/>
      <c r="F278" s="269"/>
      <c r="G278" s="269"/>
      <c r="H278" s="270" t="str">
        <f>IF(AND(I278&lt;&gt;"",I278&lt;&gt;"None"),VLOOKUP(I278,Translation!$N$4:$O$111,2,FALSE),"")</f>
        <v/>
      </c>
      <c r="I278" s="270"/>
      <c r="J278" s="269"/>
      <c r="K278" s="269"/>
      <c r="L278" s="269"/>
      <c r="M278" s="271"/>
      <c r="N278" s="272"/>
      <c r="O278" s="273" t="str">
        <f>IF(AND(IF($J278="",IF($E278+$F278&gt;$E278+$G278,$E278+$F278,$E278+$G278),"XXX")&lt;=IF($E278+$F278&gt;$E278+$G278,$E278+$F278,$E278+$G278),IF($J278="",IF($E278+$F278&gt;$E278+$G278,$E278+$F278,$E278+$G278),"XXX")&gt;=IF($E278+$F278&lt;$E278+$G278,$E278+$F278,$E278+$G278)),"",IF(OR($J278=Translation!$C$50,$J278=Translation!$D$50),"",IF(OR($J278=Translation!$C$51,$J278=Translation!$D$51),Translation!$K$5,IF($J278&gt;IF($E278+$F278&gt;$E278+$G278,$E278+$F278,$E278+$G278),$J278-IF($E278+$F278&gt;$E278+$G278,$E278+$F278,$E278+$G278),IF($J278&lt;IF($E278+$F278&lt;$E278+$G278,$E278+$F278,$E278+$G278),$J278-IF($E278+$F278&lt;$E278+$G278,$E278+$F278,$E278+$G278),"")))))</f>
        <v/>
      </c>
      <c r="P278" s="274" t="str">
        <f>IF(AND(IF($K278="",IF($E278+$F278&gt;$E278+$G278,$E278+$F278,$E278+$G278),"XXX")&lt;=IF($E278+$F278&gt;$E278+$G278,$E278+$F278,$E278+$G278),IF($K278="",IF($E278+$F278&gt;$E278+$G278,$E278+$F278,$E278+$G278),"XXX")&gt;=IF($E278+$F278&lt;$E278+$G278,$E278+$F278,$E278+$G278)),"",IF(OR($K278=Translation!$C$50,$K278=Translation!$D$50),"",IF(OR($K278=Translation!$C$51,$K278=Translation!$D$51),Translation!$K$5,IF($K278&gt;IF($E278+$F278&gt;$E278+$G278,$E278+$F278,$E278+$G278),$K278-IF($E278+$F278&gt;$E278+$G278,$E278+$F278,$E278+$G278),IF($K278&lt;IF($E278+$F278&lt;$E278+$G278,$E278+$F278,$E278+$G278),$K278-IF($E278+$F278&lt;$E278+$G278,$E278+$F278,$E278+$G278),"")))))</f>
        <v/>
      </c>
      <c r="Q278" s="274" t="str">
        <f>IF(AND(IF($L278="",IF($E278+$F278&gt;$E278+$G278,$E278+$F278,$E278+$G278),"XXX")&lt;=IF($E278+$F278&gt;$E278+$G278,$E278+$F278,$E278+$G278),IF($L278="",IF($E278+$F278&gt;$E278+$G278,$E278+$F278,$E278+$G278),"XXX")&gt;=IF($E278+$F278&lt;$E278+$G278,$E278+$F278,$E278+$G278)),"",IF(OR($L278=Translation!$C$50,$L278=Translation!$D$50),"",IF(OR($L278=Translation!$C$51,$L278=Translation!$D$51),Translation!$K$5,IF($L278&gt;IF($E278+$F278&gt;$E278+$G278,$E278+$F278,$E278+$G278),$L278-IF($E278+$F278&gt;$E278+$G278,$E278+$F278,$E278+$G278),IF($L278&lt;IF($E278+$F278&lt;$E278+$G278,$E278+$F278,$E278+$G278),$L278-IF($E278+$F278&lt;$E278+$G278,$E278+$F278,$E278+$G278),"")))))</f>
        <v/>
      </c>
      <c r="R278" s="274" t="str">
        <f>IF(AND(IF($M278="",IF($E278+$F278&gt;$E278+$G278,$E278+$F278,$E278+$G278),"XXX")&lt;=IF($E278+$F278&gt;$E278+$G278,$E278+$F278,$E278+$G278),IF($M278="",IF($E278+$F278&gt;$E278+$G278,$E278+$F278,$E278+$G278),"XXX")&gt;=IF($E278+$F278&lt;$E278+$G278,$E278+$F278,$E278+$G278)),"",IF(OR($M278=Translation!$C$50,$M278=Translation!$D$50),"",IF(OR($M278=Translation!$C$51,$M278=Translation!$D$51),Translation!$K$5,IF($M278&gt;IF($E278+$F278&gt;$E278+$G278,$E278+$F278,$E278+$G278),$M278-IF($E278+$F278&gt;$E278+$G278,$E278+$F278,$E278+$G278),IF($M278&lt;IF($E278+$F278&lt;$E278+$G278,$E278+$F278,$E278+$G278),$M278-IF($E278+$F278&lt;$E278+$G278,$E278+$F278,$E278+$G278),"")))))</f>
        <v/>
      </c>
      <c r="S278" s="275"/>
      <c r="T278" s="23" t="str">
        <f t="shared" si="15"/>
        <v/>
      </c>
      <c r="U278" s="24" t="str">
        <f t="shared" si="19"/>
        <v/>
      </c>
      <c r="V278" s="261"/>
      <c r="W278" s="276"/>
      <c r="X278" s="277"/>
      <c r="Y278" s="264" t="str">
        <f>IF(AND(IF($W278="",IF($E278+$F278&gt;$E278+$G278,$E278+$F278,$E278+$G278),"XXX")&lt;=IF($E278+$F278&gt;$E278+$G278,$E278+$F278,$E278+$G278),IF($W278="",IF($E278+$F278&gt;$E278+$G278,$E278+$F278,$E278+$G278),"XXX")&gt;=IF($E278+$F278&lt;$E278+$G278,$E278+$F278,$E278+$G278)),"",IF(OR($W278=Translation!$C$50,$W278=Translation!$D$50),"",IF(OR($W278=Translation!$C$51,$W278=Translation!$D$51),Translation!$K$5,IF($W278&gt;IF($E278+$F278&gt;$E278+$G278,$E278+$F278,$E278+$G278),$W278-IF($E278+$F278&gt;$E278+$G278,$E278+$F278,$E278+$G278),IF($W278&lt;IF($E278+$F278&lt;$E278+$G278,$E278+$F278,$E278+$G278),$W278-IF($E278+$F278&lt;$E278+$G278,$E278+$F278,$E278+$G278),"")))))</f>
        <v/>
      </c>
      <c r="Z278" s="265" t="str">
        <f>IF(AND(IF($X278="",IF($E278+$F278&gt;$E278+$G278,$E278+$F278,$E278+$G278),"XXX")&lt;=IF($E278+$F278&gt;$E278+$G278,$E278+$F278,$E278+$G278),IF($X278="",IF($E278+$F278&gt;$E278+$G278,$E278+$F278,$E278+$G278),"XXX")&gt;=IF($E278+$F278&lt;$E278+$G278,$E278+$F278,$E278+$G278)),"",IF(OR($X278=Translation!$C$50,$X278=Translation!$D$50),"",IF(OR($X278=Translation!$C$51,$X278=Translation!$D$51),Translation!$K$5,IF($X278&gt;IF($E278+$F278&gt;$E278+$G278,$E278+$F278,$E278+$G278),$X278-IF($E278+$F278&gt;$E278+$G278,$E278+$F278,$E278+$G278),IF($X278&lt;IF($E278+$F278&lt;$E278+$G278,$E278+$F278,$E278+$G278),$X278-IF($E278+$F278&lt;$E278+$G278,$E278+$F278,$E278+$G278),"")))))</f>
        <v/>
      </c>
      <c r="AA278" s="278" t="str">
        <f>IF(ISBLANK(Report!AI278),"",AI278)</f>
        <v/>
      </c>
      <c r="AB278" s="25" t="str">
        <f t="shared" si="17"/>
        <v/>
      </c>
      <c r="AC278" s="26" t="str">
        <f t="shared" si="18"/>
        <v/>
      </c>
      <c r="AE278" s="45"/>
      <c r="AF278" s="15">
        <v>277</v>
      </c>
      <c r="AG278" s="177" t="str">
        <f t="shared" si="16"/>
        <v/>
      </c>
      <c r="AH278" s="177"/>
      <c r="AI278" s="16"/>
      <c r="AJ278" s="189"/>
    </row>
    <row r="279" spans="1:36" ht="17.399999999999999" x14ac:dyDescent="0.3">
      <c r="A279" s="190"/>
      <c r="B279" s="196"/>
      <c r="C279" s="267"/>
      <c r="D279" s="268"/>
      <c r="E279" s="269"/>
      <c r="F279" s="269"/>
      <c r="G279" s="269"/>
      <c r="H279" s="270" t="str">
        <f>IF(AND(I279&lt;&gt;"",I279&lt;&gt;"None"),VLOOKUP(I279,Translation!$N$4:$O$111,2,FALSE),"")</f>
        <v/>
      </c>
      <c r="I279" s="270"/>
      <c r="J279" s="269"/>
      <c r="K279" s="269"/>
      <c r="L279" s="269"/>
      <c r="M279" s="271"/>
      <c r="N279" s="272"/>
      <c r="O279" s="273" t="str">
        <f>IF(AND(IF($J279="",IF($E279+$F279&gt;$E279+$G279,$E279+$F279,$E279+$G279),"XXX")&lt;=IF($E279+$F279&gt;$E279+$G279,$E279+$F279,$E279+$G279),IF($J279="",IF($E279+$F279&gt;$E279+$G279,$E279+$F279,$E279+$G279),"XXX")&gt;=IF($E279+$F279&lt;$E279+$G279,$E279+$F279,$E279+$G279)),"",IF(OR($J279=Translation!$C$50,$J279=Translation!$D$50),"",IF(OR($J279=Translation!$C$51,$J279=Translation!$D$51),Translation!$K$5,IF($J279&gt;IF($E279+$F279&gt;$E279+$G279,$E279+$F279,$E279+$G279),$J279-IF($E279+$F279&gt;$E279+$G279,$E279+$F279,$E279+$G279),IF($J279&lt;IF($E279+$F279&lt;$E279+$G279,$E279+$F279,$E279+$G279),$J279-IF($E279+$F279&lt;$E279+$G279,$E279+$F279,$E279+$G279),"")))))</f>
        <v/>
      </c>
      <c r="P279" s="274" t="str">
        <f>IF(AND(IF($K279="",IF($E279+$F279&gt;$E279+$G279,$E279+$F279,$E279+$G279),"XXX")&lt;=IF($E279+$F279&gt;$E279+$G279,$E279+$F279,$E279+$G279),IF($K279="",IF($E279+$F279&gt;$E279+$G279,$E279+$F279,$E279+$G279),"XXX")&gt;=IF($E279+$F279&lt;$E279+$G279,$E279+$F279,$E279+$G279)),"",IF(OR($K279=Translation!$C$50,$K279=Translation!$D$50),"",IF(OR($K279=Translation!$C$51,$K279=Translation!$D$51),Translation!$K$5,IF($K279&gt;IF($E279+$F279&gt;$E279+$G279,$E279+$F279,$E279+$G279),$K279-IF($E279+$F279&gt;$E279+$G279,$E279+$F279,$E279+$G279),IF($K279&lt;IF($E279+$F279&lt;$E279+$G279,$E279+$F279,$E279+$G279),$K279-IF($E279+$F279&lt;$E279+$G279,$E279+$F279,$E279+$G279),"")))))</f>
        <v/>
      </c>
      <c r="Q279" s="274" t="str">
        <f>IF(AND(IF($L279="",IF($E279+$F279&gt;$E279+$G279,$E279+$F279,$E279+$G279),"XXX")&lt;=IF($E279+$F279&gt;$E279+$G279,$E279+$F279,$E279+$G279),IF($L279="",IF($E279+$F279&gt;$E279+$G279,$E279+$F279,$E279+$G279),"XXX")&gt;=IF($E279+$F279&lt;$E279+$G279,$E279+$F279,$E279+$G279)),"",IF(OR($L279=Translation!$C$50,$L279=Translation!$D$50),"",IF(OR($L279=Translation!$C$51,$L279=Translation!$D$51),Translation!$K$5,IF($L279&gt;IF($E279+$F279&gt;$E279+$G279,$E279+$F279,$E279+$G279),$L279-IF($E279+$F279&gt;$E279+$G279,$E279+$F279,$E279+$G279),IF($L279&lt;IF($E279+$F279&lt;$E279+$G279,$E279+$F279,$E279+$G279),$L279-IF($E279+$F279&lt;$E279+$G279,$E279+$F279,$E279+$G279),"")))))</f>
        <v/>
      </c>
      <c r="R279" s="274" t="str">
        <f>IF(AND(IF($M279="",IF($E279+$F279&gt;$E279+$G279,$E279+$F279,$E279+$G279),"XXX")&lt;=IF($E279+$F279&gt;$E279+$G279,$E279+$F279,$E279+$G279),IF($M279="",IF($E279+$F279&gt;$E279+$G279,$E279+$F279,$E279+$G279),"XXX")&gt;=IF($E279+$F279&lt;$E279+$G279,$E279+$F279,$E279+$G279)),"",IF(OR($M279=Translation!$C$50,$M279=Translation!$D$50),"",IF(OR($M279=Translation!$C$51,$M279=Translation!$D$51),Translation!$K$5,IF($M279&gt;IF($E279+$F279&gt;$E279+$G279,$E279+$F279,$E279+$G279),$M279-IF($E279+$F279&gt;$E279+$G279,$E279+$F279,$E279+$G279),IF($M279&lt;IF($E279+$F279&lt;$E279+$G279,$E279+$F279,$E279+$G279),$M279-IF($E279+$F279&lt;$E279+$G279,$E279+$F279,$E279+$G279),"")))))</f>
        <v/>
      </c>
      <c r="S279" s="275"/>
      <c r="T279" s="23" t="str">
        <f t="shared" si="15"/>
        <v/>
      </c>
      <c r="U279" s="24" t="str">
        <f t="shared" si="19"/>
        <v/>
      </c>
      <c r="V279" s="261"/>
      <c r="W279" s="276"/>
      <c r="X279" s="277"/>
      <c r="Y279" s="264" t="str">
        <f>IF(AND(IF($W279="",IF($E279+$F279&gt;$E279+$G279,$E279+$F279,$E279+$G279),"XXX")&lt;=IF($E279+$F279&gt;$E279+$G279,$E279+$F279,$E279+$G279),IF($W279="",IF($E279+$F279&gt;$E279+$G279,$E279+$F279,$E279+$G279),"XXX")&gt;=IF($E279+$F279&lt;$E279+$G279,$E279+$F279,$E279+$G279)),"",IF(OR($W279=Translation!$C$50,$W279=Translation!$D$50),"",IF(OR($W279=Translation!$C$51,$W279=Translation!$D$51),Translation!$K$5,IF($W279&gt;IF($E279+$F279&gt;$E279+$G279,$E279+$F279,$E279+$G279),$W279-IF($E279+$F279&gt;$E279+$G279,$E279+$F279,$E279+$G279),IF($W279&lt;IF($E279+$F279&lt;$E279+$G279,$E279+$F279,$E279+$G279),$W279-IF($E279+$F279&lt;$E279+$G279,$E279+$F279,$E279+$G279),"")))))</f>
        <v/>
      </c>
      <c r="Z279" s="265" t="str">
        <f>IF(AND(IF($X279="",IF($E279+$F279&gt;$E279+$G279,$E279+$F279,$E279+$G279),"XXX")&lt;=IF($E279+$F279&gt;$E279+$G279,$E279+$F279,$E279+$G279),IF($X279="",IF($E279+$F279&gt;$E279+$G279,$E279+$F279,$E279+$G279),"XXX")&gt;=IF($E279+$F279&lt;$E279+$G279,$E279+$F279,$E279+$G279)),"",IF(OR($X279=Translation!$C$50,$X279=Translation!$D$50),"",IF(OR($X279=Translation!$C$51,$X279=Translation!$D$51),Translation!$K$5,IF($X279&gt;IF($E279+$F279&gt;$E279+$G279,$E279+$F279,$E279+$G279),$X279-IF($E279+$F279&gt;$E279+$G279,$E279+$F279,$E279+$G279),IF($X279&lt;IF($E279+$F279&lt;$E279+$G279,$E279+$F279,$E279+$G279),$X279-IF($E279+$F279&lt;$E279+$G279,$E279+$F279,$E279+$G279),"")))))</f>
        <v/>
      </c>
      <c r="AA279" s="278" t="str">
        <f>IF(ISBLANK(Report!AI279),"",AI279)</f>
        <v/>
      </c>
      <c r="AB279" s="25" t="str">
        <f t="shared" si="17"/>
        <v/>
      </c>
      <c r="AC279" s="26" t="str">
        <f t="shared" si="18"/>
        <v/>
      </c>
      <c r="AE279" s="45"/>
      <c r="AF279" s="177">
        <v>278</v>
      </c>
      <c r="AG279" s="177" t="str">
        <f t="shared" si="16"/>
        <v/>
      </c>
      <c r="AH279" s="177"/>
      <c r="AI279" s="16"/>
      <c r="AJ279" s="189"/>
    </row>
    <row r="280" spans="1:36" ht="17.399999999999999" x14ac:dyDescent="0.3">
      <c r="A280" s="190"/>
      <c r="B280" s="196"/>
      <c r="C280" s="267"/>
      <c r="D280" s="268"/>
      <c r="E280" s="269"/>
      <c r="F280" s="269"/>
      <c r="G280" s="269"/>
      <c r="H280" s="270" t="str">
        <f>IF(AND(I280&lt;&gt;"",I280&lt;&gt;"None"),VLOOKUP(I280,Translation!$N$4:$O$111,2,FALSE),"")</f>
        <v/>
      </c>
      <c r="I280" s="270"/>
      <c r="J280" s="269"/>
      <c r="K280" s="269"/>
      <c r="L280" s="269"/>
      <c r="M280" s="271"/>
      <c r="N280" s="272"/>
      <c r="O280" s="273" t="str">
        <f>IF(AND(IF($J280="",IF($E280+$F280&gt;$E280+$G280,$E280+$F280,$E280+$G280),"XXX")&lt;=IF($E280+$F280&gt;$E280+$G280,$E280+$F280,$E280+$G280),IF($J280="",IF($E280+$F280&gt;$E280+$G280,$E280+$F280,$E280+$G280),"XXX")&gt;=IF($E280+$F280&lt;$E280+$G280,$E280+$F280,$E280+$G280)),"",IF(OR($J280=Translation!$C$50,$J280=Translation!$D$50),"",IF(OR($J280=Translation!$C$51,$J280=Translation!$D$51),Translation!$K$5,IF($J280&gt;IF($E280+$F280&gt;$E280+$G280,$E280+$F280,$E280+$G280),$J280-IF($E280+$F280&gt;$E280+$G280,$E280+$F280,$E280+$G280),IF($J280&lt;IF($E280+$F280&lt;$E280+$G280,$E280+$F280,$E280+$G280),$J280-IF($E280+$F280&lt;$E280+$G280,$E280+$F280,$E280+$G280),"")))))</f>
        <v/>
      </c>
      <c r="P280" s="274" t="str">
        <f>IF(AND(IF($K280="",IF($E280+$F280&gt;$E280+$G280,$E280+$F280,$E280+$G280),"XXX")&lt;=IF($E280+$F280&gt;$E280+$G280,$E280+$F280,$E280+$G280),IF($K280="",IF($E280+$F280&gt;$E280+$G280,$E280+$F280,$E280+$G280),"XXX")&gt;=IF($E280+$F280&lt;$E280+$G280,$E280+$F280,$E280+$G280)),"",IF(OR($K280=Translation!$C$50,$K280=Translation!$D$50),"",IF(OR($K280=Translation!$C$51,$K280=Translation!$D$51),Translation!$K$5,IF($K280&gt;IF($E280+$F280&gt;$E280+$G280,$E280+$F280,$E280+$G280),$K280-IF($E280+$F280&gt;$E280+$G280,$E280+$F280,$E280+$G280),IF($K280&lt;IF($E280+$F280&lt;$E280+$G280,$E280+$F280,$E280+$G280),$K280-IF($E280+$F280&lt;$E280+$G280,$E280+$F280,$E280+$G280),"")))))</f>
        <v/>
      </c>
      <c r="Q280" s="274" t="str">
        <f>IF(AND(IF($L280="",IF($E280+$F280&gt;$E280+$G280,$E280+$F280,$E280+$G280),"XXX")&lt;=IF($E280+$F280&gt;$E280+$G280,$E280+$F280,$E280+$G280),IF($L280="",IF($E280+$F280&gt;$E280+$G280,$E280+$F280,$E280+$G280),"XXX")&gt;=IF($E280+$F280&lt;$E280+$G280,$E280+$F280,$E280+$G280)),"",IF(OR($L280=Translation!$C$50,$L280=Translation!$D$50),"",IF(OR($L280=Translation!$C$51,$L280=Translation!$D$51),Translation!$K$5,IF($L280&gt;IF($E280+$F280&gt;$E280+$G280,$E280+$F280,$E280+$G280),$L280-IF($E280+$F280&gt;$E280+$G280,$E280+$F280,$E280+$G280),IF($L280&lt;IF($E280+$F280&lt;$E280+$G280,$E280+$F280,$E280+$G280),$L280-IF($E280+$F280&lt;$E280+$G280,$E280+$F280,$E280+$G280),"")))))</f>
        <v/>
      </c>
      <c r="R280" s="274" t="str">
        <f>IF(AND(IF($M280="",IF($E280+$F280&gt;$E280+$G280,$E280+$F280,$E280+$G280),"XXX")&lt;=IF($E280+$F280&gt;$E280+$G280,$E280+$F280,$E280+$G280),IF($M280="",IF($E280+$F280&gt;$E280+$G280,$E280+$F280,$E280+$G280),"XXX")&gt;=IF($E280+$F280&lt;$E280+$G280,$E280+$F280,$E280+$G280)),"",IF(OR($M280=Translation!$C$50,$M280=Translation!$D$50),"",IF(OR($M280=Translation!$C$51,$M280=Translation!$D$51),Translation!$K$5,IF($M280&gt;IF($E280+$F280&gt;$E280+$G280,$E280+$F280,$E280+$G280),$M280-IF($E280+$F280&gt;$E280+$G280,$E280+$F280,$E280+$G280),IF($M280&lt;IF($E280+$F280&lt;$E280+$G280,$E280+$F280,$E280+$G280),$M280-IF($E280+$F280&lt;$E280+$G280,$E280+$F280,$E280+$G280),"")))))</f>
        <v/>
      </c>
      <c r="S280" s="275"/>
      <c r="T280" s="23" t="str">
        <f t="shared" si="15"/>
        <v/>
      </c>
      <c r="U280" s="24" t="str">
        <f t="shared" si="19"/>
        <v/>
      </c>
      <c r="V280" s="261"/>
      <c r="W280" s="276"/>
      <c r="X280" s="277"/>
      <c r="Y280" s="264" t="str">
        <f>IF(AND(IF($W280="",IF($E280+$F280&gt;$E280+$G280,$E280+$F280,$E280+$G280),"XXX")&lt;=IF($E280+$F280&gt;$E280+$G280,$E280+$F280,$E280+$G280),IF($W280="",IF($E280+$F280&gt;$E280+$G280,$E280+$F280,$E280+$G280),"XXX")&gt;=IF($E280+$F280&lt;$E280+$G280,$E280+$F280,$E280+$G280)),"",IF(OR($W280=Translation!$C$50,$W280=Translation!$D$50),"",IF(OR($W280=Translation!$C$51,$W280=Translation!$D$51),Translation!$K$5,IF($W280&gt;IF($E280+$F280&gt;$E280+$G280,$E280+$F280,$E280+$G280),$W280-IF($E280+$F280&gt;$E280+$G280,$E280+$F280,$E280+$G280),IF($W280&lt;IF($E280+$F280&lt;$E280+$G280,$E280+$F280,$E280+$G280),$W280-IF($E280+$F280&lt;$E280+$G280,$E280+$F280,$E280+$G280),"")))))</f>
        <v/>
      </c>
      <c r="Z280" s="265" t="str">
        <f>IF(AND(IF($X280="",IF($E280+$F280&gt;$E280+$G280,$E280+$F280,$E280+$G280),"XXX")&lt;=IF($E280+$F280&gt;$E280+$G280,$E280+$F280,$E280+$G280),IF($X280="",IF($E280+$F280&gt;$E280+$G280,$E280+$F280,$E280+$G280),"XXX")&gt;=IF($E280+$F280&lt;$E280+$G280,$E280+$F280,$E280+$G280)),"",IF(OR($X280=Translation!$C$50,$X280=Translation!$D$50),"",IF(OR($X280=Translation!$C$51,$X280=Translation!$D$51),Translation!$K$5,IF($X280&gt;IF($E280+$F280&gt;$E280+$G280,$E280+$F280,$E280+$G280),$X280-IF($E280+$F280&gt;$E280+$G280,$E280+$F280,$E280+$G280),IF($X280&lt;IF($E280+$F280&lt;$E280+$G280,$E280+$F280,$E280+$G280),$X280-IF($E280+$F280&lt;$E280+$G280,$E280+$F280,$E280+$G280),"")))))</f>
        <v/>
      </c>
      <c r="AA280" s="278" t="str">
        <f>IF(ISBLANK(Report!AI280),"",AI280)</f>
        <v/>
      </c>
      <c r="AB280" s="25" t="str">
        <f t="shared" si="17"/>
        <v/>
      </c>
      <c r="AC280" s="26" t="str">
        <f t="shared" si="18"/>
        <v/>
      </c>
      <c r="AE280" s="45"/>
      <c r="AF280" s="15">
        <v>279</v>
      </c>
      <c r="AG280" s="177" t="str">
        <f t="shared" si="16"/>
        <v/>
      </c>
      <c r="AH280" s="177"/>
      <c r="AI280" s="16"/>
      <c r="AJ280" s="189"/>
    </row>
    <row r="281" spans="1:36" ht="17.399999999999999" x14ac:dyDescent="0.3">
      <c r="A281" s="190"/>
      <c r="B281" s="196"/>
      <c r="C281" s="267"/>
      <c r="D281" s="268"/>
      <c r="E281" s="269"/>
      <c r="F281" s="269"/>
      <c r="G281" s="269"/>
      <c r="H281" s="270" t="str">
        <f>IF(AND(I281&lt;&gt;"",I281&lt;&gt;"None"),VLOOKUP(I281,Translation!$N$4:$O$111,2,FALSE),"")</f>
        <v/>
      </c>
      <c r="I281" s="270"/>
      <c r="J281" s="269"/>
      <c r="K281" s="269"/>
      <c r="L281" s="269"/>
      <c r="M281" s="271"/>
      <c r="N281" s="272"/>
      <c r="O281" s="273" t="str">
        <f>IF(AND(IF($J281="",IF($E281+$F281&gt;$E281+$G281,$E281+$F281,$E281+$G281),"XXX")&lt;=IF($E281+$F281&gt;$E281+$G281,$E281+$F281,$E281+$G281),IF($J281="",IF($E281+$F281&gt;$E281+$G281,$E281+$F281,$E281+$G281),"XXX")&gt;=IF($E281+$F281&lt;$E281+$G281,$E281+$F281,$E281+$G281)),"",IF(OR($J281=Translation!$C$50,$J281=Translation!$D$50),"",IF(OR($J281=Translation!$C$51,$J281=Translation!$D$51),Translation!$K$5,IF($J281&gt;IF($E281+$F281&gt;$E281+$G281,$E281+$F281,$E281+$G281),$J281-IF($E281+$F281&gt;$E281+$G281,$E281+$F281,$E281+$G281),IF($J281&lt;IF($E281+$F281&lt;$E281+$G281,$E281+$F281,$E281+$G281),$J281-IF($E281+$F281&lt;$E281+$G281,$E281+$F281,$E281+$G281),"")))))</f>
        <v/>
      </c>
      <c r="P281" s="274" t="str">
        <f>IF(AND(IF($K281="",IF($E281+$F281&gt;$E281+$G281,$E281+$F281,$E281+$G281),"XXX")&lt;=IF($E281+$F281&gt;$E281+$G281,$E281+$F281,$E281+$G281),IF($K281="",IF($E281+$F281&gt;$E281+$G281,$E281+$F281,$E281+$G281),"XXX")&gt;=IF($E281+$F281&lt;$E281+$G281,$E281+$F281,$E281+$G281)),"",IF(OR($K281=Translation!$C$50,$K281=Translation!$D$50),"",IF(OR($K281=Translation!$C$51,$K281=Translation!$D$51),Translation!$K$5,IF($K281&gt;IF($E281+$F281&gt;$E281+$G281,$E281+$F281,$E281+$G281),$K281-IF($E281+$F281&gt;$E281+$G281,$E281+$F281,$E281+$G281),IF($K281&lt;IF($E281+$F281&lt;$E281+$G281,$E281+$F281,$E281+$G281),$K281-IF($E281+$F281&lt;$E281+$G281,$E281+$F281,$E281+$G281),"")))))</f>
        <v/>
      </c>
      <c r="Q281" s="274" t="str">
        <f>IF(AND(IF($L281="",IF($E281+$F281&gt;$E281+$G281,$E281+$F281,$E281+$G281),"XXX")&lt;=IF($E281+$F281&gt;$E281+$G281,$E281+$F281,$E281+$G281),IF($L281="",IF($E281+$F281&gt;$E281+$G281,$E281+$F281,$E281+$G281),"XXX")&gt;=IF($E281+$F281&lt;$E281+$G281,$E281+$F281,$E281+$G281)),"",IF(OR($L281=Translation!$C$50,$L281=Translation!$D$50),"",IF(OR($L281=Translation!$C$51,$L281=Translation!$D$51),Translation!$K$5,IF($L281&gt;IF($E281+$F281&gt;$E281+$G281,$E281+$F281,$E281+$G281),$L281-IF($E281+$F281&gt;$E281+$G281,$E281+$F281,$E281+$G281),IF($L281&lt;IF($E281+$F281&lt;$E281+$G281,$E281+$F281,$E281+$G281),$L281-IF($E281+$F281&lt;$E281+$G281,$E281+$F281,$E281+$G281),"")))))</f>
        <v/>
      </c>
      <c r="R281" s="274" t="str">
        <f>IF(AND(IF($M281="",IF($E281+$F281&gt;$E281+$G281,$E281+$F281,$E281+$G281),"XXX")&lt;=IF($E281+$F281&gt;$E281+$G281,$E281+$F281,$E281+$G281),IF($M281="",IF($E281+$F281&gt;$E281+$G281,$E281+$F281,$E281+$G281),"XXX")&gt;=IF($E281+$F281&lt;$E281+$G281,$E281+$F281,$E281+$G281)),"",IF(OR($M281=Translation!$C$50,$M281=Translation!$D$50),"",IF(OR($M281=Translation!$C$51,$M281=Translation!$D$51),Translation!$K$5,IF($M281&gt;IF($E281+$F281&gt;$E281+$G281,$E281+$F281,$E281+$G281),$M281-IF($E281+$F281&gt;$E281+$G281,$E281+$F281,$E281+$G281),IF($M281&lt;IF($E281+$F281&lt;$E281+$G281,$E281+$F281,$E281+$G281),$M281-IF($E281+$F281&lt;$E281+$G281,$E281+$F281,$E281+$G281),"")))))</f>
        <v/>
      </c>
      <c r="S281" s="275"/>
      <c r="T281" s="23" t="str">
        <f t="shared" si="15"/>
        <v/>
      </c>
      <c r="U281" s="24" t="str">
        <f t="shared" si="19"/>
        <v/>
      </c>
      <c r="V281" s="261"/>
      <c r="W281" s="276"/>
      <c r="X281" s="277"/>
      <c r="Y281" s="264" t="str">
        <f>IF(AND(IF($W281="",IF($E281+$F281&gt;$E281+$G281,$E281+$F281,$E281+$G281),"XXX")&lt;=IF($E281+$F281&gt;$E281+$G281,$E281+$F281,$E281+$G281),IF($W281="",IF($E281+$F281&gt;$E281+$G281,$E281+$F281,$E281+$G281),"XXX")&gt;=IF($E281+$F281&lt;$E281+$G281,$E281+$F281,$E281+$G281)),"",IF(OR($W281=Translation!$C$50,$W281=Translation!$D$50),"",IF(OR($W281=Translation!$C$51,$W281=Translation!$D$51),Translation!$K$5,IF($W281&gt;IF($E281+$F281&gt;$E281+$G281,$E281+$F281,$E281+$G281),$W281-IF($E281+$F281&gt;$E281+$G281,$E281+$F281,$E281+$G281),IF($W281&lt;IF($E281+$F281&lt;$E281+$G281,$E281+$F281,$E281+$G281),$W281-IF($E281+$F281&lt;$E281+$G281,$E281+$F281,$E281+$G281),"")))))</f>
        <v/>
      </c>
      <c r="Z281" s="265" t="str">
        <f>IF(AND(IF($X281="",IF($E281+$F281&gt;$E281+$G281,$E281+$F281,$E281+$G281),"XXX")&lt;=IF($E281+$F281&gt;$E281+$G281,$E281+$F281,$E281+$G281),IF($X281="",IF($E281+$F281&gt;$E281+$G281,$E281+$F281,$E281+$G281),"XXX")&gt;=IF($E281+$F281&lt;$E281+$G281,$E281+$F281,$E281+$G281)),"",IF(OR($X281=Translation!$C$50,$X281=Translation!$D$50),"",IF(OR($X281=Translation!$C$51,$X281=Translation!$D$51),Translation!$K$5,IF($X281&gt;IF($E281+$F281&gt;$E281+$G281,$E281+$F281,$E281+$G281),$X281-IF($E281+$F281&gt;$E281+$G281,$E281+$F281,$E281+$G281),IF($X281&lt;IF($E281+$F281&lt;$E281+$G281,$E281+$F281,$E281+$G281),$X281-IF($E281+$F281&lt;$E281+$G281,$E281+$F281,$E281+$G281),"")))))</f>
        <v/>
      </c>
      <c r="AA281" s="278" t="str">
        <f>IF(ISBLANK(Report!AI281),"",AI281)</f>
        <v/>
      </c>
      <c r="AB281" s="25" t="str">
        <f t="shared" si="17"/>
        <v/>
      </c>
      <c r="AC281" s="26" t="str">
        <f t="shared" si="18"/>
        <v/>
      </c>
      <c r="AE281" s="45"/>
      <c r="AF281" s="177">
        <v>280</v>
      </c>
      <c r="AG281" s="177" t="str">
        <f t="shared" si="16"/>
        <v/>
      </c>
      <c r="AH281" s="177"/>
      <c r="AI281" s="16"/>
      <c r="AJ281" s="189"/>
    </row>
    <row r="282" spans="1:36" ht="17.399999999999999" x14ac:dyDescent="0.3">
      <c r="A282" s="190"/>
      <c r="B282" s="196"/>
      <c r="C282" s="267"/>
      <c r="D282" s="268"/>
      <c r="E282" s="269"/>
      <c r="F282" s="269"/>
      <c r="G282" s="269"/>
      <c r="H282" s="270" t="str">
        <f>IF(AND(I282&lt;&gt;"",I282&lt;&gt;"None"),VLOOKUP(I282,Translation!$N$4:$O$111,2,FALSE),"")</f>
        <v/>
      </c>
      <c r="I282" s="270"/>
      <c r="J282" s="269"/>
      <c r="K282" s="269"/>
      <c r="L282" s="269"/>
      <c r="M282" s="271"/>
      <c r="N282" s="272"/>
      <c r="O282" s="273" t="str">
        <f>IF(AND(IF($J282="",IF($E282+$F282&gt;$E282+$G282,$E282+$F282,$E282+$G282),"XXX")&lt;=IF($E282+$F282&gt;$E282+$G282,$E282+$F282,$E282+$G282),IF($J282="",IF($E282+$F282&gt;$E282+$G282,$E282+$F282,$E282+$G282),"XXX")&gt;=IF($E282+$F282&lt;$E282+$G282,$E282+$F282,$E282+$G282)),"",IF(OR($J282=Translation!$C$50,$J282=Translation!$D$50),"",IF(OR($J282=Translation!$C$51,$J282=Translation!$D$51),Translation!$K$5,IF($J282&gt;IF($E282+$F282&gt;$E282+$G282,$E282+$F282,$E282+$G282),$J282-IF($E282+$F282&gt;$E282+$G282,$E282+$F282,$E282+$G282),IF($J282&lt;IF($E282+$F282&lt;$E282+$G282,$E282+$F282,$E282+$G282),$J282-IF($E282+$F282&lt;$E282+$G282,$E282+$F282,$E282+$G282),"")))))</f>
        <v/>
      </c>
      <c r="P282" s="274" t="str">
        <f>IF(AND(IF($K282="",IF($E282+$F282&gt;$E282+$G282,$E282+$F282,$E282+$G282),"XXX")&lt;=IF($E282+$F282&gt;$E282+$G282,$E282+$F282,$E282+$G282),IF($K282="",IF($E282+$F282&gt;$E282+$G282,$E282+$F282,$E282+$G282),"XXX")&gt;=IF($E282+$F282&lt;$E282+$G282,$E282+$F282,$E282+$G282)),"",IF(OR($K282=Translation!$C$50,$K282=Translation!$D$50),"",IF(OR($K282=Translation!$C$51,$K282=Translation!$D$51),Translation!$K$5,IF($K282&gt;IF($E282+$F282&gt;$E282+$G282,$E282+$F282,$E282+$G282),$K282-IF($E282+$F282&gt;$E282+$G282,$E282+$F282,$E282+$G282),IF($K282&lt;IF($E282+$F282&lt;$E282+$G282,$E282+$F282,$E282+$G282),$K282-IF($E282+$F282&lt;$E282+$G282,$E282+$F282,$E282+$G282),"")))))</f>
        <v/>
      </c>
      <c r="Q282" s="274" t="str">
        <f>IF(AND(IF($L282="",IF($E282+$F282&gt;$E282+$G282,$E282+$F282,$E282+$G282),"XXX")&lt;=IF($E282+$F282&gt;$E282+$G282,$E282+$F282,$E282+$G282),IF($L282="",IF($E282+$F282&gt;$E282+$G282,$E282+$F282,$E282+$G282),"XXX")&gt;=IF($E282+$F282&lt;$E282+$G282,$E282+$F282,$E282+$G282)),"",IF(OR($L282=Translation!$C$50,$L282=Translation!$D$50),"",IF(OR($L282=Translation!$C$51,$L282=Translation!$D$51),Translation!$K$5,IF($L282&gt;IF($E282+$F282&gt;$E282+$G282,$E282+$F282,$E282+$G282),$L282-IF($E282+$F282&gt;$E282+$G282,$E282+$F282,$E282+$G282),IF($L282&lt;IF($E282+$F282&lt;$E282+$G282,$E282+$F282,$E282+$G282),$L282-IF($E282+$F282&lt;$E282+$G282,$E282+$F282,$E282+$G282),"")))))</f>
        <v/>
      </c>
      <c r="R282" s="274" t="str">
        <f>IF(AND(IF($M282="",IF($E282+$F282&gt;$E282+$G282,$E282+$F282,$E282+$G282),"XXX")&lt;=IF($E282+$F282&gt;$E282+$G282,$E282+$F282,$E282+$G282),IF($M282="",IF($E282+$F282&gt;$E282+$G282,$E282+$F282,$E282+$G282),"XXX")&gt;=IF($E282+$F282&lt;$E282+$G282,$E282+$F282,$E282+$G282)),"",IF(OR($M282=Translation!$C$50,$M282=Translation!$D$50),"",IF(OR($M282=Translation!$C$51,$M282=Translation!$D$51),Translation!$K$5,IF($M282&gt;IF($E282+$F282&gt;$E282+$G282,$E282+$F282,$E282+$G282),$M282-IF($E282+$F282&gt;$E282+$G282,$E282+$F282,$E282+$G282),IF($M282&lt;IF($E282+$F282&lt;$E282+$G282,$E282+$F282,$E282+$G282),$M282-IF($E282+$F282&lt;$E282+$G282,$E282+$F282,$E282+$G282),"")))))</f>
        <v/>
      </c>
      <c r="S282" s="275"/>
      <c r="T282" s="23" t="str">
        <f t="shared" si="15"/>
        <v/>
      </c>
      <c r="U282" s="24" t="str">
        <f t="shared" si="19"/>
        <v/>
      </c>
      <c r="V282" s="261"/>
      <c r="W282" s="276"/>
      <c r="X282" s="277"/>
      <c r="Y282" s="264" t="str">
        <f>IF(AND(IF($W282="",IF($E282+$F282&gt;$E282+$G282,$E282+$F282,$E282+$G282),"XXX")&lt;=IF($E282+$F282&gt;$E282+$G282,$E282+$F282,$E282+$G282),IF($W282="",IF($E282+$F282&gt;$E282+$G282,$E282+$F282,$E282+$G282),"XXX")&gt;=IF($E282+$F282&lt;$E282+$G282,$E282+$F282,$E282+$G282)),"",IF(OR($W282=Translation!$C$50,$W282=Translation!$D$50),"",IF(OR($W282=Translation!$C$51,$W282=Translation!$D$51),Translation!$K$5,IF($W282&gt;IF($E282+$F282&gt;$E282+$G282,$E282+$F282,$E282+$G282),$W282-IF($E282+$F282&gt;$E282+$G282,$E282+$F282,$E282+$G282),IF($W282&lt;IF($E282+$F282&lt;$E282+$G282,$E282+$F282,$E282+$G282),$W282-IF($E282+$F282&lt;$E282+$G282,$E282+$F282,$E282+$G282),"")))))</f>
        <v/>
      </c>
      <c r="Z282" s="265" t="str">
        <f>IF(AND(IF($X282="",IF($E282+$F282&gt;$E282+$G282,$E282+$F282,$E282+$G282),"XXX")&lt;=IF($E282+$F282&gt;$E282+$G282,$E282+$F282,$E282+$G282),IF($X282="",IF($E282+$F282&gt;$E282+$G282,$E282+$F282,$E282+$G282),"XXX")&gt;=IF($E282+$F282&lt;$E282+$G282,$E282+$F282,$E282+$G282)),"",IF(OR($X282=Translation!$C$50,$X282=Translation!$D$50),"",IF(OR($X282=Translation!$C$51,$X282=Translation!$D$51),Translation!$K$5,IF($X282&gt;IF($E282+$F282&gt;$E282+$G282,$E282+$F282,$E282+$G282),$X282-IF($E282+$F282&gt;$E282+$G282,$E282+$F282,$E282+$G282),IF($X282&lt;IF($E282+$F282&lt;$E282+$G282,$E282+$F282,$E282+$G282),$X282-IF($E282+$F282&lt;$E282+$G282,$E282+$F282,$E282+$G282),"")))))</f>
        <v/>
      </c>
      <c r="AA282" s="278" t="str">
        <f>IF(ISBLANK(Report!AI282),"",AI282)</f>
        <v/>
      </c>
      <c r="AB282" s="25" t="str">
        <f t="shared" si="17"/>
        <v/>
      </c>
      <c r="AC282" s="26" t="str">
        <f t="shared" si="18"/>
        <v/>
      </c>
      <c r="AE282" s="45"/>
      <c r="AF282" s="15">
        <v>281</v>
      </c>
      <c r="AG282" s="177" t="str">
        <f t="shared" si="16"/>
        <v/>
      </c>
      <c r="AH282" s="177"/>
      <c r="AI282" s="16"/>
      <c r="AJ282" s="189"/>
    </row>
    <row r="283" spans="1:36" ht="17.399999999999999" x14ac:dyDescent="0.3">
      <c r="A283" s="190"/>
      <c r="B283" s="196"/>
      <c r="C283" s="267"/>
      <c r="D283" s="268"/>
      <c r="E283" s="269"/>
      <c r="F283" s="269"/>
      <c r="G283" s="269"/>
      <c r="H283" s="270" t="str">
        <f>IF(AND(I283&lt;&gt;"",I283&lt;&gt;"None"),VLOOKUP(I283,Translation!$N$4:$O$111,2,FALSE),"")</f>
        <v/>
      </c>
      <c r="I283" s="270"/>
      <c r="J283" s="269"/>
      <c r="K283" s="269"/>
      <c r="L283" s="269"/>
      <c r="M283" s="271"/>
      <c r="N283" s="272"/>
      <c r="O283" s="273" t="str">
        <f>IF(AND(IF($J283="",IF($E283+$F283&gt;$E283+$G283,$E283+$F283,$E283+$G283),"XXX")&lt;=IF($E283+$F283&gt;$E283+$G283,$E283+$F283,$E283+$G283),IF($J283="",IF($E283+$F283&gt;$E283+$G283,$E283+$F283,$E283+$G283),"XXX")&gt;=IF($E283+$F283&lt;$E283+$G283,$E283+$F283,$E283+$G283)),"",IF(OR($J283=Translation!$C$50,$J283=Translation!$D$50),"",IF(OR($J283=Translation!$C$51,$J283=Translation!$D$51),Translation!$K$5,IF($J283&gt;IF($E283+$F283&gt;$E283+$G283,$E283+$F283,$E283+$G283),$J283-IF($E283+$F283&gt;$E283+$G283,$E283+$F283,$E283+$G283),IF($J283&lt;IF($E283+$F283&lt;$E283+$G283,$E283+$F283,$E283+$G283),$J283-IF($E283+$F283&lt;$E283+$G283,$E283+$F283,$E283+$G283),"")))))</f>
        <v/>
      </c>
      <c r="P283" s="274" t="str">
        <f>IF(AND(IF($K283="",IF($E283+$F283&gt;$E283+$G283,$E283+$F283,$E283+$G283),"XXX")&lt;=IF($E283+$F283&gt;$E283+$G283,$E283+$F283,$E283+$G283),IF($K283="",IF($E283+$F283&gt;$E283+$G283,$E283+$F283,$E283+$G283),"XXX")&gt;=IF($E283+$F283&lt;$E283+$G283,$E283+$F283,$E283+$G283)),"",IF(OR($K283=Translation!$C$50,$K283=Translation!$D$50),"",IF(OR($K283=Translation!$C$51,$K283=Translation!$D$51),Translation!$K$5,IF($K283&gt;IF($E283+$F283&gt;$E283+$G283,$E283+$F283,$E283+$G283),$K283-IF($E283+$F283&gt;$E283+$G283,$E283+$F283,$E283+$G283),IF($K283&lt;IF($E283+$F283&lt;$E283+$G283,$E283+$F283,$E283+$G283),$K283-IF($E283+$F283&lt;$E283+$G283,$E283+$F283,$E283+$G283),"")))))</f>
        <v/>
      </c>
      <c r="Q283" s="274" t="str">
        <f>IF(AND(IF($L283="",IF($E283+$F283&gt;$E283+$G283,$E283+$F283,$E283+$G283),"XXX")&lt;=IF($E283+$F283&gt;$E283+$G283,$E283+$F283,$E283+$G283),IF($L283="",IF($E283+$F283&gt;$E283+$G283,$E283+$F283,$E283+$G283),"XXX")&gt;=IF($E283+$F283&lt;$E283+$G283,$E283+$F283,$E283+$G283)),"",IF(OR($L283=Translation!$C$50,$L283=Translation!$D$50),"",IF(OR($L283=Translation!$C$51,$L283=Translation!$D$51),Translation!$K$5,IF($L283&gt;IF($E283+$F283&gt;$E283+$G283,$E283+$F283,$E283+$G283),$L283-IF($E283+$F283&gt;$E283+$G283,$E283+$F283,$E283+$G283),IF($L283&lt;IF($E283+$F283&lt;$E283+$G283,$E283+$F283,$E283+$G283),$L283-IF($E283+$F283&lt;$E283+$G283,$E283+$F283,$E283+$G283),"")))))</f>
        <v/>
      </c>
      <c r="R283" s="274" t="str">
        <f>IF(AND(IF($M283="",IF($E283+$F283&gt;$E283+$G283,$E283+$F283,$E283+$G283),"XXX")&lt;=IF($E283+$F283&gt;$E283+$G283,$E283+$F283,$E283+$G283),IF($M283="",IF($E283+$F283&gt;$E283+$G283,$E283+$F283,$E283+$G283),"XXX")&gt;=IF($E283+$F283&lt;$E283+$G283,$E283+$F283,$E283+$G283)),"",IF(OR($M283=Translation!$C$50,$M283=Translation!$D$50),"",IF(OR($M283=Translation!$C$51,$M283=Translation!$D$51),Translation!$K$5,IF($M283&gt;IF($E283+$F283&gt;$E283+$G283,$E283+$F283,$E283+$G283),$M283-IF($E283+$F283&gt;$E283+$G283,$E283+$F283,$E283+$G283),IF($M283&lt;IF($E283+$F283&lt;$E283+$G283,$E283+$F283,$E283+$G283),$M283-IF($E283+$F283&lt;$E283+$G283,$E283+$F283,$E283+$G283),"")))))</f>
        <v/>
      </c>
      <c r="S283" s="275"/>
      <c r="T283" s="23" t="str">
        <f t="shared" si="15"/>
        <v/>
      </c>
      <c r="U283" s="24" t="str">
        <f t="shared" si="19"/>
        <v/>
      </c>
      <c r="V283" s="261"/>
      <c r="W283" s="276"/>
      <c r="X283" s="277"/>
      <c r="Y283" s="264" t="str">
        <f>IF(AND(IF($W283="",IF($E283+$F283&gt;$E283+$G283,$E283+$F283,$E283+$G283),"XXX")&lt;=IF($E283+$F283&gt;$E283+$G283,$E283+$F283,$E283+$G283),IF($W283="",IF($E283+$F283&gt;$E283+$G283,$E283+$F283,$E283+$G283),"XXX")&gt;=IF($E283+$F283&lt;$E283+$G283,$E283+$F283,$E283+$G283)),"",IF(OR($W283=Translation!$C$50,$W283=Translation!$D$50),"",IF(OR($W283=Translation!$C$51,$W283=Translation!$D$51),Translation!$K$5,IF($W283&gt;IF($E283+$F283&gt;$E283+$G283,$E283+$F283,$E283+$G283),$W283-IF($E283+$F283&gt;$E283+$G283,$E283+$F283,$E283+$G283),IF($W283&lt;IF($E283+$F283&lt;$E283+$G283,$E283+$F283,$E283+$G283),$W283-IF($E283+$F283&lt;$E283+$G283,$E283+$F283,$E283+$G283),"")))))</f>
        <v/>
      </c>
      <c r="Z283" s="265" t="str">
        <f>IF(AND(IF($X283="",IF($E283+$F283&gt;$E283+$G283,$E283+$F283,$E283+$G283),"XXX")&lt;=IF($E283+$F283&gt;$E283+$G283,$E283+$F283,$E283+$G283),IF($X283="",IF($E283+$F283&gt;$E283+$G283,$E283+$F283,$E283+$G283),"XXX")&gt;=IF($E283+$F283&lt;$E283+$G283,$E283+$F283,$E283+$G283)),"",IF(OR($X283=Translation!$C$50,$X283=Translation!$D$50),"",IF(OR($X283=Translation!$C$51,$X283=Translation!$D$51),Translation!$K$5,IF($X283&gt;IF($E283+$F283&gt;$E283+$G283,$E283+$F283,$E283+$G283),$X283-IF($E283+$F283&gt;$E283+$G283,$E283+$F283,$E283+$G283),IF($X283&lt;IF($E283+$F283&lt;$E283+$G283,$E283+$F283,$E283+$G283),$X283-IF($E283+$F283&lt;$E283+$G283,$E283+$F283,$E283+$G283),"")))))</f>
        <v/>
      </c>
      <c r="AA283" s="278" t="str">
        <f>IF(ISBLANK(Report!AI283),"",AI283)</f>
        <v/>
      </c>
      <c r="AB283" s="25" t="str">
        <f t="shared" si="17"/>
        <v/>
      </c>
      <c r="AC283" s="26" t="str">
        <f t="shared" si="18"/>
        <v/>
      </c>
      <c r="AE283" s="45"/>
      <c r="AF283" s="177">
        <v>282</v>
      </c>
      <c r="AG283" s="177" t="str">
        <f t="shared" si="16"/>
        <v/>
      </c>
      <c r="AH283" s="177"/>
      <c r="AI283" s="16"/>
      <c r="AJ283" s="189"/>
    </row>
    <row r="284" spans="1:36" ht="17.399999999999999" x14ac:dyDescent="0.3">
      <c r="A284" s="190"/>
      <c r="B284" s="196"/>
      <c r="C284" s="267"/>
      <c r="D284" s="268"/>
      <c r="E284" s="269"/>
      <c r="F284" s="269"/>
      <c r="G284" s="269"/>
      <c r="H284" s="270" t="str">
        <f>IF(AND(I284&lt;&gt;"",I284&lt;&gt;"None"),VLOOKUP(I284,Translation!$N$4:$O$111,2,FALSE),"")</f>
        <v/>
      </c>
      <c r="I284" s="270"/>
      <c r="J284" s="269"/>
      <c r="K284" s="269"/>
      <c r="L284" s="269"/>
      <c r="M284" s="271"/>
      <c r="N284" s="272"/>
      <c r="O284" s="273" t="str">
        <f>IF(AND(IF($J284="",IF($E284+$F284&gt;$E284+$G284,$E284+$F284,$E284+$G284),"XXX")&lt;=IF($E284+$F284&gt;$E284+$G284,$E284+$F284,$E284+$G284),IF($J284="",IF($E284+$F284&gt;$E284+$G284,$E284+$F284,$E284+$G284),"XXX")&gt;=IF($E284+$F284&lt;$E284+$G284,$E284+$F284,$E284+$G284)),"",IF(OR($J284=Translation!$C$50,$J284=Translation!$D$50),"",IF(OR($J284=Translation!$C$51,$J284=Translation!$D$51),Translation!$K$5,IF($J284&gt;IF($E284+$F284&gt;$E284+$G284,$E284+$F284,$E284+$G284),$J284-IF($E284+$F284&gt;$E284+$G284,$E284+$F284,$E284+$G284),IF($J284&lt;IF($E284+$F284&lt;$E284+$G284,$E284+$F284,$E284+$G284),$J284-IF($E284+$F284&lt;$E284+$G284,$E284+$F284,$E284+$G284),"")))))</f>
        <v/>
      </c>
      <c r="P284" s="274" t="str">
        <f>IF(AND(IF($K284="",IF($E284+$F284&gt;$E284+$G284,$E284+$F284,$E284+$G284),"XXX")&lt;=IF($E284+$F284&gt;$E284+$G284,$E284+$F284,$E284+$G284),IF($K284="",IF($E284+$F284&gt;$E284+$G284,$E284+$F284,$E284+$G284),"XXX")&gt;=IF($E284+$F284&lt;$E284+$G284,$E284+$F284,$E284+$G284)),"",IF(OR($K284=Translation!$C$50,$K284=Translation!$D$50),"",IF(OR($K284=Translation!$C$51,$K284=Translation!$D$51),Translation!$K$5,IF($K284&gt;IF($E284+$F284&gt;$E284+$G284,$E284+$F284,$E284+$G284),$K284-IF($E284+$F284&gt;$E284+$G284,$E284+$F284,$E284+$G284),IF($K284&lt;IF($E284+$F284&lt;$E284+$G284,$E284+$F284,$E284+$G284),$K284-IF($E284+$F284&lt;$E284+$G284,$E284+$F284,$E284+$G284),"")))))</f>
        <v/>
      </c>
      <c r="Q284" s="274" t="str">
        <f>IF(AND(IF($L284="",IF($E284+$F284&gt;$E284+$G284,$E284+$F284,$E284+$G284),"XXX")&lt;=IF($E284+$F284&gt;$E284+$G284,$E284+$F284,$E284+$G284),IF($L284="",IF($E284+$F284&gt;$E284+$G284,$E284+$F284,$E284+$G284),"XXX")&gt;=IF($E284+$F284&lt;$E284+$G284,$E284+$F284,$E284+$G284)),"",IF(OR($L284=Translation!$C$50,$L284=Translation!$D$50),"",IF(OR($L284=Translation!$C$51,$L284=Translation!$D$51),Translation!$K$5,IF($L284&gt;IF($E284+$F284&gt;$E284+$G284,$E284+$F284,$E284+$G284),$L284-IF($E284+$F284&gt;$E284+$G284,$E284+$F284,$E284+$G284),IF($L284&lt;IF($E284+$F284&lt;$E284+$G284,$E284+$F284,$E284+$G284),$L284-IF($E284+$F284&lt;$E284+$G284,$E284+$F284,$E284+$G284),"")))))</f>
        <v/>
      </c>
      <c r="R284" s="274" t="str">
        <f>IF(AND(IF($M284="",IF($E284+$F284&gt;$E284+$G284,$E284+$F284,$E284+$G284),"XXX")&lt;=IF($E284+$F284&gt;$E284+$G284,$E284+$F284,$E284+$G284),IF($M284="",IF($E284+$F284&gt;$E284+$G284,$E284+$F284,$E284+$G284),"XXX")&gt;=IF($E284+$F284&lt;$E284+$G284,$E284+$F284,$E284+$G284)),"",IF(OR($M284=Translation!$C$50,$M284=Translation!$D$50),"",IF(OR($M284=Translation!$C$51,$M284=Translation!$D$51),Translation!$K$5,IF($M284&gt;IF($E284+$F284&gt;$E284+$G284,$E284+$F284,$E284+$G284),$M284-IF($E284+$F284&gt;$E284+$G284,$E284+$F284,$E284+$G284),IF($M284&lt;IF($E284+$F284&lt;$E284+$G284,$E284+$F284,$E284+$G284),$M284-IF($E284+$F284&lt;$E284+$G284,$E284+$F284,$E284+$G284),"")))))</f>
        <v/>
      </c>
      <c r="S284" s="275"/>
      <c r="T284" s="23" t="str">
        <f t="shared" si="15"/>
        <v/>
      </c>
      <c r="U284" s="24" t="str">
        <f t="shared" si="19"/>
        <v/>
      </c>
      <c r="V284" s="261"/>
      <c r="W284" s="276"/>
      <c r="X284" s="277"/>
      <c r="Y284" s="264" t="str">
        <f>IF(AND(IF($W284="",IF($E284+$F284&gt;$E284+$G284,$E284+$F284,$E284+$G284),"XXX")&lt;=IF($E284+$F284&gt;$E284+$G284,$E284+$F284,$E284+$G284),IF($W284="",IF($E284+$F284&gt;$E284+$G284,$E284+$F284,$E284+$G284),"XXX")&gt;=IF($E284+$F284&lt;$E284+$G284,$E284+$F284,$E284+$G284)),"",IF(OR($W284=Translation!$C$50,$W284=Translation!$D$50),"",IF(OR($W284=Translation!$C$51,$W284=Translation!$D$51),Translation!$K$5,IF($W284&gt;IF($E284+$F284&gt;$E284+$G284,$E284+$F284,$E284+$G284),$W284-IF($E284+$F284&gt;$E284+$G284,$E284+$F284,$E284+$G284),IF($W284&lt;IF($E284+$F284&lt;$E284+$G284,$E284+$F284,$E284+$G284),$W284-IF($E284+$F284&lt;$E284+$G284,$E284+$F284,$E284+$G284),"")))))</f>
        <v/>
      </c>
      <c r="Z284" s="265" t="str">
        <f>IF(AND(IF($X284="",IF($E284+$F284&gt;$E284+$G284,$E284+$F284,$E284+$G284),"XXX")&lt;=IF($E284+$F284&gt;$E284+$G284,$E284+$F284,$E284+$G284),IF($X284="",IF($E284+$F284&gt;$E284+$G284,$E284+$F284,$E284+$G284),"XXX")&gt;=IF($E284+$F284&lt;$E284+$G284,$E284+$F284,$E284+$G284)),"",IF(OR($X284=Translation!$C$50,$X284=Translation!$D$50),"",IF(OR($X284=Translation!$C$51,$X284=Translation!$D$51),Translation!$K$5,IF($X284&gt;IF($E284+$F284&gt;$E284+$G284,$E284+$F284,$E284+$G284),$X284-IF($E284+$F284&gt;$E284+$G284,$E284+$F284,$E284+$G284),IF($X284&lt;IF($E284+$F284&lt;$E284+$G284,$E284+$F284,$E284+$G284),$X284-IF($E284+$F284&lt;$E284+$G284,$E284+$F284,$E284+$G284),"")))))</f>
        <v/>
      </c>
      <c r="AA284" s="278" t="str">
        <f>IF(ISBLANK(Report!AI284),"",AI284)</f>
        <v/>
      </c>
      <c r="AB284" s="25" t="str">
        <f t="shared" si="17"/>
        <v/>
      </c>
      <c r="AC284" s="26" t="str">
        <f t="shared" si="18"/>
        <v/>
      </c>
      <c r="AE284" s="45"/>
      <c r="AF284" s="15">
        <v>283</v>
      </c>
      <c r="AG284" s="177" t="str">
        <f t="shared" si="16"/>
        <v/>
      </c>
      <c r="AH284" s="177"/>
      <c r="AI284" s="16"/>
      <c r="AJ284" s="189"/>
    </row>
    <row r="285" spans="1:36" ht="17.399999999999999" x14ac:dyDescent="0.3">
      <c r="A285" s="190"/>
      <c r="B285" s="196"/>
      <c r="C285" s="267"/>
      <c r="D285" s="268"/>
      <c r="E285" s="269"/>
      <c r="F285" s="269"/>
      <c r="G285" s="269"/>
      <c r="H285" s="270" t="str">
        <f>IF(AND(I285&lt;&gt;"",I285&lt;&gt;"None"),VLOOKUP(I285,Translation!$N$4:$O$111,2,FALSE),"")</f>
        <v/>
      </c>
      <c r="I285" s="270"/>
      <c r="J285" s="269"/>
      <c r="K285" s="269"/>
      <c r="L285" s="269"/>
      <c r="M285" s="271"/>
      <c r="N285" s="272"/>
      <c r="O285" s="273" t="str">
        <f>IF(AND(IF($J285="",IF($E285+$F285&gt;$E285+$G285,$E285+$F285,$E285+$G285),"XXX")&lt;=IF($E285+$F285&gt;$E285+$G285,$E285+$F285,$E285+$G285),IF($J285="",IF($E285+$F285&gt;$E285+$G285,$E285+$F285,$E285+$G285),"XXX")&gt;=IF($E285+$F285&lt;$E285+$G285,$E285+$F285,$E285+$G285)),"",IF(OR($J285=Translation!$C$50,$J285=Translation!$D$50),"",IF(OR($J285=Translation!$C$51,$J285=Translation!$D$51),Translation!$K$5,IF($J285&gt;IF($E285+$F285&gt;$E285+$G285,$E285+$F285,$E285+$G285),$J285-IF($E285+$F285&gt;$E285+$G285,$E285+$F285,$E285+$G285),IF($J285&lt;IF($E285+$F285&lt;$E285+$G285,$E285+$F285,$E285+$G285),$J285-IF($E285+$F285&lt;$E285+$G285,$E285+$F285,$E285+$G285),"")))))</f>
        <v/>
      </c>
      <c r="P285" s="274" t="str">
        <f>IF(AND(IF($K285="",IF($E285+$F285&gt;$E285+$G285,$E285+$F285,$E285+$G285),"XXX")&lt;=IF($E285+$F285&gt;$E285+$G285,$E285+$F285,$E285+$G285),IF($K285="",IF($E285+$F285&gt;$E285+$G285,$E285+$F285,$E285+$G285),"XXX")&gt;=IF($E285+$F285&lt;$E285+$G285,$E285+$F285,$E285+$G285)),"",IF(OR($K285=Translation!$C$50,$K285=Translation!$D$50),"",IF(OR($K285=Translation!$C$51,$K285=Translation!$D$51),Translation!$K$5,IF($K285&gt;IF($E285+$F285&gt;$E285+$G285,$E285+$F285,$E285+$G285),$K285-IF($E285+$F285&gt;$E285+$G285,$E285+$F285,$E285+$G285),IF($K285&lt;IF($E285+$F285&lt;$E285+$G285,$E285+$F285,$E285+$G285),$K285-IF($E285+$F285&lt;$E285+$G285,$E285+$F285,$E285+$G285),"")))))</f>
        <v/>
      </c>
      <c r="Q285" s="274" t="str">
        <f>IF(AND(IF($L285="",IF($E285+$F285&gt;$E285+$G285,$E285+$F285,$E285+$G285),"XXX")&lt;=IF($E285+$F285&gt;$E285+$G285,$E285+$F285,$E285+$G285),IF($L285="",IF($E285+$F285&gt;$E285+$G285,$E285+$F285,$E285+$G285),"XXX")&gt;=IF($E285+$F285&lt;$E285+$G285,$E285+$F285,$E285+$G285)),"",IF(OR($L285=Translation!$C$50,$L285=Translation!$D$50),"",IF(OR($L285=Translation!$C$51,$L285=Translation!$D$51),Translation!$K$5,IF($L285&gt;IF($E285+$F285&gt;$E285+$G285,$E285+$F285,$E285+$G285),$L285-IF($E285+$F285&gt;$E285+$G285,$E285+$F285,$E285+$G285),IF($L285&lt;IF($E285+$F285&lt;$E285+$G285,$E285+$F285,$E285+$G285),$L285-IF($E285+$F285&lt;$E285+$G285,$E285+$F285,$E285+$G285),"")))))</f>
        <v/>
      </c>
      <c r="R285" s="274" t="str">
        <f>IF(AND(IF($M285="",IF($E285+$F285&gt;$E285+$G285,$E285+$F285,$E285+$G285),"XXX")&lt;=IF($E285+$F285&gt;$E285+$G285,$E285+$F285,$E285+$G285),IF($M285="",IF($E285+$F285&gt;$E285+$G285,$E285+$F285,$E285+$G285),"XXX")&gt;=IF($E285+$F285&lt;$E285+$G285,$E285+$F285,$E285+$G285)),"",IF(OR($M285=Translation!$C$50,$M285=Translation!$D$50),"",IF(OR($M285=Translation!$C$51,$M285=Translation!$D$51),Translation!$K$5,IF($M285&gt;IF($E285+$F285&gt;$E285+$G285,$E285+$F285,$E285+$G285),$M285-IF($E285+$F285&gt;$E285+$G285,$E285+$F285,$E285+$G285),IF($M285&lt;IF($E285+$F285&lt;$E285+$G285,$E285+$F285,$E285+$G285),$M285-IF($E285+$F285&lt;$E285+$G285,$E285+$F285,$E285+$G285),"")))))</f>
        <v/>
      </c>
      <c r="S285" s="275"/>
      <c r="T285" s="23" t="str">
        <f t="shared" si="15"/>
        <v/>
      </c>
      <c r="U285" s="24" t="str">
        <f t="shared" si="19"/>
        <v/>
      </c>
      <c r="V285" s="261"/>
      <c r="W285" s="276"/>
      <c r="X285" s="277"/>
      <c r="Y285" s="264" t="str">
        <f>IF(AND(IF($W285="",IF($E285+$F285&gt;$E285+$G285,$E285+$F285,$E285+$G285),"XXX")&lt;=IF($E285+$F285&gt;$E285+$G285,$E285+$F285,$E285+$G285),IF($W285="",IF($E285+$F285&gt;$E285+$G285,$E285+$F285,$E285+$G285),"XXX")&gt;=IF($E285+$F285&lt;$E285+$G285,$E285+$F285,$E285+$G285)),"",IF(OR($W285=Translation!$C$50,$W285=Translation!$D$50),"",IF(OR($W285=Translation!$C$51,$W285=Translation!$D$51),Translation!$K$5,IF($W285&gt;IF($E285+$F285&gt;$E285+$G285,$E285+$F285,$E285+$G285),$W285-IF($E285+$F285&gt;$E285+$G285,$E285+$F285,$E285+$G285),IF($W285&lt;IF($E285+$F285&lt;$E285+$G285,$E285+$F285,$E285+$G285),$W285-IF($E285+$F285&lt;$E285+$G285,$E285+$F285,$E285+$G285),"")))))</f>
        <v/>
      </c>
      <c r="Z285" s="265" t="str">
        <f>IF(AND(IF($X285="",IF($E285+$F285&gt;$E285+$G285,$E285+$F285,$E285+$G285),"XXX")&lt;=IF($E285+$F285&gt;$E285+$G285,$E285+$F285,$E285+$G285),IF($X285="",IF($E285+$F285&gt;$E285+$G285,$E285+$F285,$E285+$G285),"XXX")&gt;=IF($E285+$F285&lt;$E285+$G285,$E285+$F285,$E285+$G285)),"",IF(OR($X285=Translation!$C$50,$X285=Translation!$D$50),"",IF(OR($X285=Translation!$C$51,$X285=Translation!$D$51),Translation!$K$5,IF($X285&gt;IF($E285+$F285&gt;$E285+$G285,$E285+$F285,$E285+$G285),$X285-IF($E285+$F285&gt;$E285+$G285,$E285+$F285,$E285+$G285),IF($X285&lt;IF($E285+$F285&lt;$E285+$G285,$E285+$F285,$E285+$G285),$X285-IF($E285+$F285&lt;$E285+$G285,$E285+$F285,$E285+$G285),"")))))</f>
        <v/>
      </c>
      <c r="AA285" s="278" t="str">
        <f>IF(ISBLANK(Report!AI285),"",AI285)</f>
        <v/>
      </c>
      <c r="AB285" s="25" t="str">
        <f t="shared" si="17"/>
        <v/>
      </c>
      <c r="AC285" s="26" t="str">
        <f t="shared" si="18"/>
        <v/>
      </c>
      <c r="AE285" s="45"/>
      <c r="AF285" s="177">
        <v>284</v>
      </c>
      <c r="AG285" s="177" t="str">
        <f t="shared" si="16"/>
        <v/>
      </c>
      <c r="AH285" s="177"/>
      <c r="AI285" s="16"/>
      <c r="AJ285" s="189"/>
    </row>
    <row r="286" spans="1:36" ht="17.399999999999999" x14ac:dyDescent="0.3">
      <c r="A286" s="190"/>
      <c r="B286" s="196"/>
      <c r="C286" s="267"/>
      <c r="D286" s="268"/>
      <c r="E286" s="269"/>
      <c r="F286" s="269"/>
      <c r="G286" s="269"/>
      <c r="H286" s="270" t="str">
        <f>IF(AND(I286&lt;&gt;"",I286&lt;&gt;"None"),VLOOKUP(I286,Translation!$N$4:$O$111,2,FALSE),"")</f>
        <v/>
      </c>
      <c r="I286" s="270"/>
      <c r="J286" s="269"/>
      <c r="K286" s="269"/>
      <c r="L286" s="269"/>
      <c r="M286" s="271"/>
      <c r="N286" s="272"/>
      <c r="O286" s="273" t="str">
        <f>IF(AND(IF($J286="",IF($E286+$F286&gt;$E286+$G286,$E286+$F286,$E286+$G286),"XXX")&lt;=IF($E286+$F286&gt;$E286+$G286,$E286+$F286,$E286+$G286),IF($J286="",IF($E286+$F286&gt;$E286+$G286,$E286+$F286,$E286+$G286),"XXX")&gt;=IF($E286+$F286&lt;$E286+$G286,$E286+$F286,$E286+$G286)),"",IF(OR($J286=Translation!$C$50,$J286=Translation!$D$50),"",IF(OR($J286=Translation!$C$51,$J286=Translation!$D$51),Translation!$K$5,IF($J286&gt;IF($E286+$F286&gt;$E286+$G286,$E286+$F286,$E286+$G286),$J286-IF($E286+$F286&gt;$E286+$G286,$E286+$F286,$E286+$G286),IF($J286&lt;IF($E286+$F286&lt;$E286+$G286,$E286+$F286,$E286+$G286),$J286-IF($E286+$F286&lt;$E286+$G286,$E286+$F286,$E286+$G286),"")))))</f>
        <v/>
      </c>
      <c r="P286" s="274" t="str">
        <f>IF(AND(IF($K286="",IF($E286+$F286&gt;$E286+$G286,$E286+$F286,$E286+$G286),"XXX")&lt;=IF($E286+$F286&gt;$E286+$G286,$E286+$F286,$E286+$G286),IF($K286="",IF($E286+$F286&gt;$E286+$G286,$E286+$F286,$E286+$G286),"XXX")&gt;=IF($E286+$F286&lt;$E286+$G286,$E286+$F286,$E286+$G286)),"",IF(OR($K286=Translation!$C$50,$K286=Translation!$D$50),"",IF(OR($K286=Translation!$C$51,$K286=Translation!$D$51),Translation!$K$5,IF($K286&gt;IF($E286+$F286&gt;$E286+$G286,$E286+$F286,$E286+$G286),$K286-IF($E286+$F286&gt;$E286+$G286,$E286+$F286,$E286+$G286),IF($K286&lt;IF($E286+$F286&lt;$E286+$G286,$E286+$F286,$E286+$G286),$K286-IF($E286+$F286&lt;$E286+$G286,$E286+$F286,$E286+$G286),"")))))</f>
        <v/>
      </c>
      <c r="Q286" s="274" t="str">
        <f>IF(AND(IF($L286="",IF($E286+$F286&gt;$E286+$G286,$E286+$F286,$E286+$G286),"XXX")&lt;=IF($E286+$F286&gt;$E286+$G286,$E286+$F286,$E286+$G286),IF($L286="",IF($E286+$F286&gt;$E286+$G286,$E286+$F286,$E286+$G286),"XXX")&gt;=IF($E286+$F286&lt;$E286+$G286,$E286+$F286,$E286+$G286)),"",IF(OR($L286=Translation!$C$50,$L286=Translation!$D$50),"",IF(OR($L286=Translation!$C$51,$L286=Translation!$D$51),Translation!$K$5,IF($L286&gt;IF($E286+$F286&gt;$E286+$G286,$E286+$F286,$E286+$G286),$L286-IF($E286+$F286&gt;$E286+$G286,$E286+$F286,$E286+$G286),IF($L286&lt;IF($E286+$F286&lt;$E286+$G286,$E286+$F286,$E286+$G286),$L286-IF($E286+$F286&lt;$E286+$G286,$E286+$F286,$E286+$G286),"")))))</f>
        <v/>
      </c>
      <c r="R286" s="274" t="str">
        <f>IF(AND(IF($M286="",IF($E286+$F286&gt;$E286+$G286,$E286+$F286,$E286+$G286),"XXX")&lt;=IF($E286+$F286&gt;$E286+$G286,$E286+$F286,$E286+$G286),IF($M286="",IF($E286+$F286&gt;$E286+$G286,$E286+$F286,$E286+$G286),"XXX")&gt;=IF($E286+$F286&lt;$E286+$G286,$E286+$F286,$E286+$G286)),"",IF(OR($M286=Translation!$C$50,$M286=Translation!$D$50),"",IF(OR($M286=Translation!$C$51,$M286=Translation!$D$51),Translation!$K$5,IF($M286&gt;IF($E286+$F286&gt;$E286+$G286,$E286+$F286,$E286+$G286),$M286-IF($E286+$F286&gt;$E286+$G286,$E286+$F286,$E286+$G286),IF($M286&lt;IF($E286+$F286&lt;$E286+$G286,$E286+$F286,$E286+$G286),$M286-IF($E286+$F286&lt;$E286+$G286,$E286+$F286,$E286+$G286),"")))))</f>
        <v/>
      </c>
      <c r="S286" s="275"/>
      <c r="T286" s="23" t="str">
        <f t="shared" si="15"/>
        <v/>
      </c>
      <c r="U286" s="24" t="str">
        <f t="shared" si="19"/>
        <v/>
      </c>
      <c r="V286" s="261"/>
      <c r="W286" s="276"/>
      <c r="X286" s="277"/>
      <c r="Y286" s="264" t="str">
        <f>IF(AND(IF($W286="",IF($E286+$F286&gt;$E286+$G286,$E286+$F286,$E286+$G286),"XXX")&lt;=IF($E286+$F286&gt;$E286+$G286,$E286+$F286,$E286+$G286),IF($W286="",IF($E286+$F286&gt;$E286+$G286,$E286+$F286,$E286+$G286),"XXX")&gt;=IF($E286+$F286&lt;$E286+$G286,$E286+$F286,$E286+$G286)),"",IF(OR($W286=Translation!$C$50,$W286=Translation!$D$50),"",IF(OR($W286=Translation!$C$51,$W286=Translation!$D$51),Translation!$K$5,IF($W286&gt;IF($E286+$F286&gt;$E286+$G286,$E286+$F286,$E286+$G286),$W286-IF($E286+$F286&gt;$E286+$G286,$E286+$F286,$E286+$G286),IF($W286&lt;IF($E286+$F286&lt;$E286+$G286,$E286+$F286,$E286+$G286),$W286-IF($E286+$F286&lt;$E286+$G286,$E286+$F286,$E286+$G286),"")))))</f>
        <v/>
      </c>
      <c r="Z286" s="265" t="str">
        <f>IF(AND(IF($X286="",IF($E286+$F286&gt;$E286+$G286,$E286+$F286,$E286+$G286),"XXX")&lt;=IF($E286+$F286&gt;$E286+$G286,$E286+$F286,$E286+$G286),IF($X286="",IF($E286+$F286&gt;$E286+$G286,$E286+$F286,$E286+$G286),"XXX")&gt;=IF($E286+$F286&lt;$E286+$G286,$E286+$F286,$E286+$G286)),"",IF(OR($X286=Translation!$C$50,$X286=Translation!$D$50),"",IF(OR($X286=Translation!$C$51,$X286=Translation!$D$51),Translation!$K$5,IF($X286&gt;IF($E286+$F286&gt;$E286+$G286,$E286+$F286,$E286+$G286),$X286-IF($E286+$F286&gt;$E286+$G286,$E286+$F286,$E286+$G286),IF($X286&lt;IF($E286+$F286&lt;$E286+$G286,$E286+$F286,$E286+$G286),$X286-IF($E286+$F286&lt;$E286+$G286,$E286+$F286,$E286+$G286),"")))))</f>
        <v/>
      </c>
      <c r="AA286" s="278" t="str">
        <f>IF(ISBLANK(Report!AI286),"",AI286)</f>
        <v/>
      </c>
      <c r="AB286" s="25" t="str">
        <f t="shared" si="17"/>
        <v/>
      </c>
      <c r="AC286" s="26" t="str">
        <f t="shared" si="18"/>
        <v/>
      </c>
      <c r="AE286" s="45"/>
      <c r="AF286" s="15">
        <v>285</v>
      </c>
      <c r="AG286" s="177" t="str">
        <f t="shared" si="16"/>
        <v/>
      </c>
      <c r="AH286" s="177"/>
      <c r="AI286" s="16"/>
      <c r="AJ286" s="189"/>
    </row>
    <row r="287" spans="1:36" ht="17.399999999999999" x14ac:dyDescent="0.3">
      <c r="A287" s="190"/>
      <c r="B287" s="196"/>
      <c r="C287" s="267"/>
      <c r="D287" s="268"/>
      <c r="E287" s="269"/>
      <c r="F287" s="269"/>
      <c r="G287" s="269"/>
      <c r="H287" s="270" t="str">
        <f>IF(AND(I287&lt;&gt;"",I287&lt;&gt;"None"),VLOOKUP(I287,Translation!$N$4:$O$111,2,FALSE),"")</f>
        <v/>
      </c>
      <c r="I287" s="270"/>
      <c r="J287" s="269"/>
      <c r="K287" s="269"/>
      <c r="L287" s="269"/>
      <c r="M287" s="271"/>
      <c r="N287" s="272"/>
      <c r="O287" s="273" t="str">
        <f>IF(AND(IF($J287="",IF($E287+$F287&gt;$E287+$G287,$E287+$F287,$E287+$G287),"XXX")&lt;=IF($E287+$F287&gt;$E287+$G287,$E287+$F287,$E287+$G287),IF($J287="",IF($E287+$F287&gt;$E287+$G287,$E287+$F287,$E287+$G287),"XXX")&gt;=IF($E287+$F287&lt;$E287+$G287,$E287+$F287,$E287+$G287)),"",IF(OR($J287=Translation!$C$50,$J287=Translation!$D$50),"",IF(OR($J287=Translation!$C$51,$J287=Translation!$D$51),Translation!$K$5,IF($J287&gt;IF($E287+$F287&gt;$E287+$G287,$E287+$F287,$E287+$G287),$J287-IF($E287+$F287&gt;$E287+$G287,$E287+$F287,$E287+$G287),IF($J287&lt;IF($E287+$F287&lt;$E287+$G287,$E287+$F287,$E287+$G287),$J287-IF($E287+$F287&lt;$E287+$G287,$E287+$F287,$E287+$G287),"")))))</f>
        <v/>
      </c>
      <c r="P287" s="274" t="str">
        <f>IF(AND(IF($K287="",IF($E287+$F287&gt;$E287+$G287,$E287+$F287,$E287+$G287),"XXX")&lt;=IF($E287+$F287&gt;$E287+$G287,$E287+$F287,$E287+$G287),IF($K287="",IF($E287+$F287&gt;$E287+$G287,$E287+$F287,$E287+$G287),"XXX")&gt;=IF($E287+$F287&lt;$E287+$G287,$E287+$F287,$E287+$G287)),"",IF(OR($K287=Translation!$C$50,$K287=Translation!$D$50),"",IF(OR($K287=Translation!$C$51,$K287=Translation!$D$51),Translation!$K$5,IF($K287&gt;IF($E287+$F287&gt;$E287+$G287,$E287+$F287,$E287+$G287),$K287-IF($E287+$F287&gt;$E287+$G287,$E287+$F287,$E287+$G287),IF($K287&lt;IF($E287+$F287&lt;$E287+$G287,$E287+$F287,$E287+$G287),$K287-IF($E287+$F287&lt;$E287+$G287,$E287+$F287,$E287+$G287),"")))))</f>
        <v/>
      </c>
      <c r="Q287" s="274" t="str">
        <f>IF(AND(IF($L287="",IF($E287+$F287&gt;$E287+$G287,$E287+$F287,$E287+$G287),"XXX")&lt;=IF($E287+$F287&gt;$E287+$G287,$E287+$F287,$E287+$G287),IF($L287="",IF($E287+$F287&gt;$E287+$G287,$E287+$F287,$E287+$G287),"XXX")&gt;=IF($E287+$F287&lt;$E287+$G287,$E287+$F287,$E287+$G287)),"",IF(OR($L287=Translation!$C$50,$L287=Translation!$D$50),"",IF(OR($L287=Translation!$C$51,$L287=Translation!$D$51),Translation!$K$5,IF($L287&gt;IF($E287+$F287&gt;$E287+$G287,$E287+$F287,$E287+$G287),$L287-IF($E287+$F287&gt;$E287+$G287,$E287+$F287,$E287+$G287),IF($L287&lt;IF($E287+$F287&lt;$E287+$G287,$E287+$F287,$E287+$G287),$L287-IF($E287+$F287&lt;$E287+$G287,$E287+$F287,$E287+$G287),"")))))</f>
        <v/>
      </c>
      <c r="R287" s="274" t="str">
        <f>IF(AND(IF($M287="",IF($E287+$F287&gt;$E287+$G287,$E287+$F287,$E287+$G287),"XXX")&lt;=IF($E287+$F287&gt;$E287+$G287,$E287+$F287,$E287+$G287),IF($M287="",IF($E287+$F287&gt;$E287+$G287,$E287+$F287,$E287+$G287),"XXX")&gt;=IF($E287+$F287&lt;$E287+$G287,$E287+$F287,$E287+$G287)),"",IF(OR($M287=Translation!$C$50,$M287=Translation!$D$50),"",IF(OR($M287=Translation!$C$51,$M287=Translation!$D$51),Translation!$K$5,IF($M287&gt;IF($E287+$F287&gt;$E287+$G287,$E287+$F287,$E287+$G287),$M287-IF($E287+$F287&gt;$E287+$G287,$E287+$F287,$E287+$G287),IF($M287&lt;IF($E287+$F287&lt;$E287+$G287,$E287+$F287,$E287+$G287),$M287-IF($E287+$F287&lt;$E287+$G287,$E287+$F287,$E287+$G287),"")))))</f>
        <v/>
      </c>
      <c r="S287" s="275"/>
      <c r="T287" s="23" t="str">
        <f t="shared" si="15"/>
        <v/>
      </c>
      <c r="U287" s="24" t="str">
        <f t="shared" si="19"/>
        <v/>
      </c>
      <c r="V287" s="261"/>
      <c r="W287" s="276"/>
      <c r="X287" s="277"/>
      <c r="Y287" s="264" t="str">
        <f>IF(AND(IF($W287="",IF($E287+$F287&gt;$E287+$G287,$E287+$F287,$E287+$G287),"XXX")&lt;=IF($E287+$F287&gt;$E287+$G287,$E287+$F287,$E287+$G287),IF($W287="",IF($E287+$F287&gt;$E287+$G287,$E287+$F287,$E287+$G287),"XXX")&gt;=IF($E287+$F287&lt;$E287+$G287,$E287+$F287,$E287+$G287)),"",IF(OR($W287=Translation!$C$50,$W287=Translation!$D$50),"",IF(OR($W287=Translation!$C$51,$W287=Translation!$D$51),Translation!$K$5,IF($W287&gt;IF($E287+$F287&gt;$E287+$G287,$E287+$F287,$E287+$G287),$W287-IF($E287+$F287&gt;$E287+$G287,$E287+$F287,$E287+$G287),IF($W287&lt;IF($E287+$F287&lt;$E287+$G287,$E287+$F287,$E287+$G287),$W287-IF($E287+$F287&lt;$E287+$G287,$E287+$F287,$E287+$G287),"")))))</f>
        <v/>
      </c>
      <c r="Z287" s="265" t="str">
        <f>IF(AND(IF($X287="",IF($E287+$F287&gt;$E287+$G287,$E287+$F287,$E287+$G287),"XXX")&lt;=IF($E287+$F287&gt;$E287+$G287,$E287+$F287,$E287+$G287),IF($X287="",IF($E287+$F287&gt;$E287+$G287,$E287+$F287,$E287+$G287),"XXX")&gt;=IF($E287+$F287&lt;$E287+$G287,$E287+$F287,$E287+$G287)),"",IF(OR($X287=Translation!$C$50,$X287=Translation!$D$50),"",IF(OR($X287=Translation!$C$51,$X287=Translation!$D$51),Translation!$K$5,IF($X287&gt;IF($E287+$F287&gt;$E287+$G287,$E287+$F287,$E287+$G287),$X287-IF($E287+$F287&gt;$E287+$G287,$E287+$F287,$E287+$G287),IF($X287&lt;IF($E287+$F287&lt;$E287+$G287,$E287+$F287,$E287+$G287),$X287-IF($E287+$F287&lt;$E287+$G287,$E287+$F287,$E287+$G287),"")))))</f>
        <v/>
      </c>
      <c r="AA287" s="278" t="str">
        <f>IF(ISBLANK(Report!AI287),"",AI287)</f>
        <v/>
      </c>
      <c r="AB287" s="25" t="str">
        <f t="shared" si="17"/>
        <v/>
      </c>
      <c r="AC287" s="26" t="str">
        <f t="shared" si="18"/>
        <v/>
      </c>
      <c r="AE287" s="45"/>
      <c r="AF287" s="177">
        <v>286</v>
      </c>
      <c r="AG287" s="177" t="str">
        <f t="shared" si="16"/>
        <v/>
      </c>
      <c r="AH287" s="177"/>
      <c r="AI287" s="16"/>
      <c r="AJ287" s="189"/>
    </row>
    <row r="288" spans="1:36" ht="17.399999999999999" x14ac:dyDescent="0.3">
      <c r="A288" s="190"/>
      <c r="B288" s="196"/>
      <c r="C288" s="267"/>
      <c r="D288" s="268"/>
      <c r="E288" s="269"/>
      <c r="F288" s="269"/>
      <c r="G288" s="269"/>
      <c r="H288" s="270" t="str">
        <f>IF(AND(I288&lt;&gt;"",I288&lt;&gt;"None"),VLOOKUP(I288,Translation!$N$4:$O$111,2,FALSE),"")</f>
        <v/>
      </c>
      <c r="I288" s="270"/>
      <c r="J288" s="269"/>
      <c r="K288" s="269"/>
      <c r="L288" s="269"/>
      <c r="M288" s="271"/>
      <c r="N288" s="272"/>
      <c r="O288" s="273" t="str">
        <f>IF(AND(IF($J288="",IF($E288+$F288&gt;$E288+$G288,$E288+$F288,$E288+$G288),"XXX")&lt;=IF($E288+$F288&gt;$E288+$G288,$E288+$F288,$E288+$G288),IF($J288="",IF($E288+$F288&gt;$E288+$G288,$E288+$F288,$E288+$G288),"XXX")&gt;=IF($E288+$F288&lt;$E288+$G288,$E288+$F288,$E288+$G288)),"",IF(OR($J288=Translation!$C$50,$J288=Translation!$D$50),"",IF(OR($J288=Translation!$C$51,$J288=Translation!$D$51),Translation!$K$5,IF($J288&gt;IF($E288+$F288&gt;$E288+$G288,$E288+$F288,$E288+$G288),$J288-IF($E288+$F288&gt;$E288+$G288,$E288+$F288,$E288+$G288),IF($J288&lt;IF($E288+$F288&lt;$E288+$G288,$E288+$F288,$E288+$G288),$J288-IF($E288+$F288&lt;$E288+$G288,$E288+$F288,$E288+$G288),"")))))</f>
        <v/>
      </c>
      <c r="P288" s="274" t="str">
        <f>IF(AND(IF($K288="",IF($E288+$F288&gt;$E288+$G288,$E288+$F288,$E288+$G288),"XXX")&lt;=IF($E288+$F288&gt;$E288+$G288,$E288+$F288,$E288+$G288),IF($K288="",IF($E288+$F288&gt;$E288+$G288,$E288+$F288,$E288+$G288),"XXX")&gt;=IF($E288+$F288&lt;$E288+$G288,$E288+$F288,$E288+$G288)),"",IF(OR($K288=Translation!$C$50,$K288=Translation!$D$50),"",IF(OR($K288=Translation!$C$51,$K288=Translation!$D$51),Translation!$K$5,IF($K288&gt;IF($E288+$F288&gt;$E288+$G288,$E288+$F288,$E288+$G288),$K288-IF($E288+$F288&gt;$E288+$G288,$E288+$F288,$E288+$G288),IF($K288&lt;IF($E288+$F288&lt;$E288+$G288,$E288+$F288,$E288+$G288),$K288-IF($E288+$F288&lt;$E288+$G288,$E288+$F288,$E288+$G288),"")))))</f>
        <v/>
      </c>
      <c r="Q288" s="274" t="str">
        <f>IF(AND(IF($L288="",IF($E288+$F288&gt;$E288+$G288,$E288+$F288,$E288+$G288),"XXX")&lt;=IF($E288+$F288&gt;$E288+$G288,$E288+$F288,$E288+$G288),IF($L288="",IF($E288+$F288&gt;$E288+$G288,$E288+$F288,$E288+$G288),"XXX")&gt;=IF($E288+$F288&lt;$E288+$G288,$E288+$F288,$E288+$G288)),"",IF(OR($L288=Translation!$C$50,$L288=Translation!$D$50),"",IF(OR($L288=Translation!$C$51,$L288=Translation!$D$51),Translation!$K$5,IF($L288&gt;IF($E288+$F288&gt;$E288+$G288,$E288+$F288,$E288+$G288),$L288-IF($E288+$F288&gt;$E288+$G288,$E288+$F288,$E288+$G288),IF($L288&lt;IF($E288+$F288&lt;$E288+$G288,$E288+$F288,$E288+$G288),$L288-IF($E288+$F288&lt;$E288+$G288,$E288+$F288,$E288+$G288),"")))))</f>
        <v/>
      </c>
      <c r="R288" s="274" t="str">
        <f>IF(AND(IF($M288="",IF($E288+$F288&gt;$E288+$G288,$E288+$F288,$E288+$G288),"XXX")&lt;=IF($E288+$F288&gt;$E288+$G288,$E288+$F288,$E288+$G288),IF($M288="",IF($E288+$F288&gt;$E288+$G288,$E288+$F288,$E288+$G288),"XXX")&gt;=IF($E288+$F288&lt;$E288+$G288,$E288+$F288,$E288+$G288)),"",IF(OR($M288=Translation!$C$50,$M288=Translation!$D$50),"",IF(OR($M288=Translation!$C$51,$M288=Translation!$D$51),Translation!$K$5,IF($M288&gt;IF($E288+$F288&gt;$E288+$G288,$E288+$F288,$E288+$G288),$M288-IF($E288+$F288&gt;$E288+$G288,$E288+$F288,$E288+$G288),IF($M288&lt;IF($E288+$F288&lt;$E288+$G288,$E288+$F288,$E288+$G288),$M288-IF($E288+$F288&lt;$E288+$G288,$E288+$F288,$E288+$G288),"")))))</f>
        <v/>
      </c>
      <c r="S288" s="275"/>
      <c r="T288" s="23" t="str">
        <f t="shared" si="15"/>
        <v/>
      </c>
      <c r="U288" s="24" t="str">
        <f t="shared" si="19"/>
        <v/>
      </c>
      <c r="V288" s="261"/>
      <c r="W288" s="276"/>
      <c r="X288" s="277"/>
      <c r="Y288" s="264" t="str">
        <f>IF(AND(IF($W288="",IF($E288+$F288&gt;$E288+$G288,$E288+$F288,$E288+$G288),"XXX")&lt;=IF($E288+$F288&gt;$E288+$G288,$E288+$F288,$E288+$G288),IF($W288="",IF($E288+$F288&gt;$E288+$G288,$E288+$F288,$E288+$G288),"XXX")&gt;=IF($E288+$F288&lt;$E288+$G288,$E288+$F288,$E288+$G288)),"",IF(OR($W288=Translation!$C$50,$W288=Translation!$D$50),"",IF(OR($W288=Translation!$C$51,$W288=Translation!$D$51),Translation!$K$5,IF($W288&gt;IF($E288+$F288&gt;$E288+$G288,$E288+$F288,$E288+$G288),$W288-IF($E288+$F288&gt;$E288+$G288,$E288+$F288,$E288+$G288),IF($W288&lt;IF($E288+$F288&lt;$E288+$G288,$E288+$F288,$E288+$G288),$W288-IF($E288+$F288&lt;$E288+$G288,$E288+$F288,$E288+$G288),"")))))</f>
        <v/>
      </c>
      <c r="Z288" s="265" t="str">
        <f>IF(AND(IF($X288="",IF($E288+$F288&gt;$E288+$G288,$E288+$F288,$E288+$G288),"XXX")&lt;=IF($E288+$F288&gt;$E288+$G288,$E288+$F288,$E288+$G288),IF($X288="",IF($E288+$F288&gt;$E288+$G288,$E288+$F288,$E288+$G288),"XXX")&gt;=IF($E288+$F288&lt;$E288+$G288,$E288+$F288,$E288+$G288)),"",IF(OR($X288=Translation!$C$50,$X288=Translation!$D$50),"",IF(OR($X288=Translation!$C$51,$X288=Translation!$D$51),Translation!$K$5,IF($X288&gt;IF($E288+$F288&gt;$E288+$G288,$E288+$F288,$E288+$G288),$X288-IF($E288+$F288&gt;$E288+$G288,$E288+$F288,$E288+$G288),IF($X288&lt;IF($E288+$F288&lt;$E288+$G288,$E288+$F288,$E288+$G288),$X288-IF($E288+$F288&lt;$E288+$G288,$E288+$F288,$E288+$G288),"")))))</f>
        <v/>
      </c>
      <c r="AA288" s="278" t="str">
        <f>IF(ISBLANK(Report!AI288),"",AI288)</f>
        <v/>
      </c>
      <c r="AB288" s="25" t="str">
        <f t="shared" si="17"/>
        <v/>
      </c>
      <c r="AC288" s="26" t="str">
        <f t="shared" si="18"/>
        <v/>
      </c>
      <c r="AE288" s="45"/>
      <c r="AF288" s="15">
        <v>287</v>
      </c>
      <c r="AG288" s="177" t="str">
        <f t="shared" si="16"/>
        <v/>
      </c>
      <c r="AH288" s="177"/>
      <c r="AI288" s="16"/>
      <c r="AJ288" s="189"/>
    </row>
    <row r="289" spans="1:36" ht="17.399999999999999" x14ac:dyDescent="0.3">
      <c r="A289" s="190"/>
      <c r="B289" s="196"/>
      <c r="C289" s="267"/>
      <c r="D289" s="268"/>
      <c r="E289" s="269"/>
      <c r="F289" s="269"/>
      <c r="G289" s="269"/>
      <c r="H289" s="270" t="str">
        <f>IF(AND(I289&lt;&gt;"",I289&lt;&gt;"None"),VLOOKUP(I289,Translation!$N$4:$O$111,2,FALSE),"")</f>
        <v/>
      </c>
      <c r="I289" s="270"/>
      <c r="J289" s="269"/>
      <c r="K289" s="269"/>
      <c r="L289" s="269"/>
      <c r="M289" s="271"/>
      <c r="N289" s="272"/>
      <c r="O289" s="273" t="str">
        <f>IF(AND(IF($J289="",IF($E289+$F289&gt;$E289+$G289,$E289+$F289,$E289+$G289),"XXX")&lt;=IF($E289+$F289&gt;$E289+$G289,$E289+$F289,$E289+$G289),IF($J289="",IF($E289+$F289&gt;$E289+$G289,$E289+$F289,$E289+$G289),"XXX")&gt;=IF($E289+$F289&lt;$E289+$G289,$E289+$F289,$E289+$G289)),"",IF(OR($J289=Translation!$C$50,$J289=Translation!$D$50),"",IF(OR($J289=Translation!$C$51,$J289=Translation!$D$51),Translation!$K$5,IF($J289&gt;IF($E289+$F289&gt;$E289+$G289,$E289+$F289,$E289+$G289),$J289-IF($E289+$F289&gt;$E289+$G289,$E289+$F289,$E289+$G289),IF($J289&lt;IF($E289+$F289&lt;$E289+$G289,$E289+$F289,$E289+$G289),$J289-IF($E289+$F289&lt;$E289+$G289,$E289+$F289,$E289+$G289),"")))))</f>
        <v/>
      </c>
      <c r="P289" s="274" t="str">
        <f>IF(AND(IF($K289="",IF($E289+$F289&gt;$E289+$G289,$E289+$F289,$E289+$G289),"XXX")&lt;=IF($E289+$F289&gt;$E289+$G289,$E289+$F289,$E289+$G289),IF($K289="",IF($E289+$F289&gt;$E289+$G289,$E289+$F289,$E289+$G289),"XXX")&gt;=IF($E289+$F289&lt;$E289+$G289,$E289+$F289,$E289+$G289)),"",IF(OR($K289=Translation!$C$50,$K289=Translation!$D$50),"",IF(OR($K289=Translation!$C$51,$K289=Translation!$D$51),Translation!$K$5,IF($K289&gt;IF($E289+$F289&gt;$E289+$G289,$E289+$F289,$E289+$G289),$K289-IF($E289+$F289&gt;$E289+$G289,$E289+$F289,$E289+$G289),IF($K289&lt;IF($E289+$F289&lt;$E289+$G289,$E289+$F289,$E289+$G289),$K289-IF($E289+$F289&lt;$E289+$G289,$E289+$F289,$E289+$G289),"")))))</f>
        <v/>
      </c>
      <c r="Q289" s="274" t="str">
        <f>IF(AND(IF($L289="",IF($E289+$F289&gt;$E289+$G289,$E289+$F289,$E289+$G289),"XXX")&lt;=IF($E289+$F289&gt;$E289+$G289,$E289+$F289,$E289+$G289),IF($L289="",IF($E289+$F289&gt;$E289+$G289,$E289+$F289,$E289+$G289),"XXX")&gt;=IF($E289+$F289&lt;$E289+$G289,$E289+$F289,$E289+$G289)),"",IF(OR($L289=Translation!$C$50,$L289=Translation!$D$50),"",IF(OR($L289=Translation!$C$51,$L289=Translation!$D$51),Translation!$K$5,IF($L289&gt;IF($E289+$F289&gt;$E289+$G289,$E289+$F289,$E289+$G289),$L289-IF($E289+$F289&gt;$E289+$G289,$E289+$F289,$E289+$G289),IF($L289&lt;IF($E289+$F289&lt;$E289+$G289,$E289+$F289,$E289+$G289),$L289-IF($E289+$F289&lt;$E289+$G289,$E289+$F289,$E289+$G289),"")))))</f>
        <v/>
      </c>
      <c r="R289" s="274" t="str">
        <f>IF(AND(IF($M289="",IF($E289+$F289&gt;$E289+$G289,$E289+$F289,$E289+$G289),"XXX")&lt;=IF($E289+$F289&gt;$E289+$G289,$E289+$F289,$E289+$G289),IF($M289="",IF($E289+$F289&gt;$E289+$G289,$E289+$F289,$E289+$G289),"XXX")&gt;=IF($E289+$F289&lt;$E289+$G289,$E289+$F289,$E289+$G289)),"",IF(OR($M289=Translation!$C$50,$M289=Translation!$D$50),"",IF(OR($M289=Translation!$C$51,$M289=Translation!$D$51),Translation!$K$5,IF($M289&gt;IF($E289+$F289&gt;$E289+$G289,$E289+$F289,$E289+$G289),$M289-IF($E289+$F289&gt;$E289+$G289,$E289+$F289,$E289+$G289),IF($M289&lt;IF($E289+$F289&lt;$E289+$G289,$E289+$F289,$E289+$G289),$M289-IF($E289+$F289&lt;$E289+$G289,$E289+$F289,$E289+$G289),"")))))</f>
        <v/>
      </c>
      <c r="S289" s="275"/>
      <c r="T289" s="23" t="str">
        <f t="shared" si="15"/>
        <v/>
      </c>
      <c r="U289" s="24" t="str">
        <f t="shared" si="19"/>
        <v/>
      </c>
      <c r="V289" s="261"/>
      <c r="W289" s="276"/>
      <c r="X289" s="277"/>
      <c r="Y289" s="264" t="str">
        <f>IF(AND(IF($W289="",IF($E289+$F289&gt;$E289+$G289,$E289+$F289,$E289+$G289),"XXX")&lt;=IF($E289+$F289&gt;$E289+$G289,$E289+$F289,$E289+$G289),IF($W289="",IF($E289+$F289&gt;$E289+$G289,$E289+$F289,$E289+$G289),"XXX")&gt;=IF($E289+$F289&lt;$E289+$G289,$E289+$F289,$E289+$G289)),"",IF(OR($W289=Translation!$C$50,$W289=Translation!$D$50),"",IF(OR($W289=Translation!$C$51,$W289=Translation!$D$51),Translation!$K$5,IF($W289&gt;IF($E289+$F289&gt;$E289+$G289,$E289+$F289,$E289+$G289),$W289-IF($E289+$F289&gt;$E289+$G289,$E289+$F289,$E289+$G289),IF($W289&lt;IF($E289+$F289&lt;$E289+$G289,$E289+$F289,$E289+$G289),$W289-IF($E289+$F289&lt;$E289+$G289,$E289+$F289,$E289+$G289),"")))))</f>
        <v/>
      </c>
      <c r="Z289" s="265" t="str">
        <f>IF(AND(IF($X289="",IF($E289+$F289&gt;$E289+$G289,$E289+$F289,$E289+$G289),"XXX")&lt;=IF($E289+$F289&gt;$E289+$G289,$E289+$F289,$E289+$G289),IF($X289="",IF($E289+$F289&gt;$E289+$G289,$E289+$F289,$E289+$G289),"XXX")&gt;=IF($E289+$F289&lt;$E289+$G289,$E289+$F289,$E289+$G289)),"",IF(OR($X289=Translation!$C$50,$X289=Translation!$D$50),"",IF(OR($X289=Translation!$C$51,$X289=Translation!$D$51),Translation!$K$5,IF($X289&gt;IF($E289+$F289&gt;$E289+$G289,$E289+$F289,$E289+$G289),$X289-IF($E289+$F289&gt;$E289+$G289,$E289+$F289,$E289+$G289),IF($X289&lt;IF($E289+$F289&lt;$E289+$G289,$E289+$F289,$E289+$G289),$X289-IF($E289+$F289&lt;$E289+$G289,$E289+$F289,$E289+$G289),"")))))</f>
        <v/>
      </c>
      <c r="AA289" s="278" t="str">
        <f>IF(ISBLANK(Report!AI289),"",AI289)</f>
        <v/>
      </c>
      <c r="AB289" s="25" t="str">
        <f t="shared" si="17"/>
        <v/>
      </c>
      <c r="AC289" s="26" t="str">
        <f t="shared" si="18"/>
        <v/>
      </c>
      <c r="AE289" s="45"/>
      <c r="AF289" s="177">
        <v>288</v>
      </c>
      <c r="AG289" s="177" t="str">
        <f t="shared" si="16"/>
        <v/>
      </c>
      <c r="AH289" s="177"/>
      <c r="AI289" s="16"/>
      <c r="AJ289" s="189"/>
    </row>
    <row r="290" spans="1:36" ht="17.399999999999999" x14ac:dyDescent="0.3">
      <c r="A290" s="190"/>
      <c r="B290" s="196"/>
      <c r="C290" s="267"/>
      <c r="D290" s="268"/>
      <c r="E290" s="269"/>
      <c r="F290" s="269"/>
      <c r="G290" s="269"/>
      <c r="H290" s="270" t="str">
        <f>IF(AND(I290&lt;&gt;"",I290&lt;&gt;"None"),VLOOKUP(I290,Translation!$N$4:$O$111,2,FALSE),"")</f>
        <v/>
      </c>
      <c r="I290" s="270"/>
      <c r="J290" s="269"/>
      <c r="K290" s="269"/>
      <c r="L290" s="269"/>
      <c r="M290" s="271"/>
      <c r="N290" s="272"/>
      <c r="O290" s="273" t="str">
        <f>IF(AND(IF($J290="",IF($E290+$F290&gt;$E290+$G290,$E290+$F290,$E290+$G290),"XXX")&lt;=IF($E290+$F290&gt;$E290+$G290,$E290+$F290,$E290+$G290),IF($J290="",IF($E290+$F290&gt;$E290+$G290,$E290+$F290,$E290+$G290),"XXX")&gt;=IF($E290+$F290&lt;$E290+$G290,$E290+$F290,$E290+$G290)),"",IF(OR($J290=Translation!$C$50,$J290=Translation!$D$50),"",IF(OR($J290=Translation!$C$51,$J290=Translation!$D$51),Translation!$K$5,IF($J290&gt;IF($E290+$F290&gt;$E290+$G290,$E290+$F290,$E290+$G290),$J290-IF($E290+$F290&gt;$E290+$G290,$E290+$F290,$E290+$G290),IF($J290&lt;IF($E290+$F290&lt;$E290+$G290,$E290+$F290,$E290+$G290),$J290-IF($E290+$F290&lt;$E290+$G290,$E290+$F290,$E290+$G290),"")))))</f>
        <v/>
      </c>
      <c r="P290" s="274" t="str">
        <f>IF(AND(IF($K290="",IF($E290+$F290&gt;$E290+$G290,$E290+$F290,$E290+$G290),"XXX")&lt;=IF($E290+$F290&gt;$E290+$G290,$E290+$F290,$E290+$G290),IF($K290="",IF($E290+$F290&gt;$E290+$G290,$E290+$F290,$E290+$G290),"XXX")&gt;=IF($E290+$F290&lt;$E290+$G290,$E290+$F290,$E290+$G290)),"",IF(OR($K290=Translation!$C$50,$K290=Translation!$D$50),"",IF(OR($K290=Translation!$C$51,$K290=Translation!$D$51),Translation!$K$5,IF($K290&gt;IF($E290+$F290&gt;$E290+$G290,$E290+$F290,$E290+$G290),$K290-IF($E290+$F290&gt;$E290+$G290,$E290+$F290,$E290+$G290),IF($K290&lt;IF($E290+$F290&lt;$E290+$G290,$E290+$F290,$E290+$G290),$K290-IF($E290+$F290&lt;$E290+$G290,$E290+$F290,$E290+$G290),"")))))</f>
        <v/>
      </c>
      <c r="Q290" s="274" t="str">
        <f>IF(AND(IF($L290="",IF($E290+$F290&gt;$E290+$G290,$E290+$F290,$E290+$G290),"XXX")&lt;=IF($E290+$F290&gt;$E290+$G290,$E290+$F290,$E290+$G290),IF($L290="",IF($E290+$F290&gt;$E290+$G290,$E290+$F290,$E290+$G290),"XXX")&gt;=IF($E290+$F290&lt;$E290+$G290,$E290+$F290,$E290+$G290)),"",IF(OR($L290=Translation!$C$50,$L290=Translation!$D$50),"",IF(OR($L290=Translation!$C$51,$L290=Translation!$D$51),Translation!$K$5,IF($L290&gt;IF($E290+$F290&gt;$E290+$G290,$E290+$F290,$E290+$G290),$L290-IF($E290+$F290&gt;$E290+$G290,$E290+$F290,$E290+$G290),IF($L290&lt;IF($E290+$F290&lt;$E290+$G290,$E290+$F290,$E290+$G290),$L290-IF($E290+$F290&lt;$E290+$G290,$E290+$F290,$E290+$G290),"")))))</f>
        <v/>
      </c>
      <c r="R290" s="274" t="str">
        <f>IF(AND(IF($M290="",IF($E290+$F290&gt;$E290+$G290,$E290+$F290,$E290+$G290),"XXX")&lt;=IF($E290+$F290&gt;$E290+$G290,$E290+$F290,$E290+$G290),IF($M290="",IF($E290+$F290&gt;$E290+$G290,$E290+$F290,$E290+$G290),"XXX")&gt;=IF($E290+$F290&lt;$E290+$G290,$E290+$F290,$E290+$G290)),"",IF(OR($M290=Translation!$C$50,$M290=Translation!$D$50),"",IF(OR($M290=Translation!$C$51,$M290=Translation!$D$51),Translation!$K$5,IF($M290&gt;IF($E290+$F290&gt;$E290+$G290,$E290+$F290,$E290+$G290),$M290-IF($E290+$F290&gt;$E290+$G290,$E290+$F290,$E290+$G290),IF($M290&lt;IF($E290+$F290&lt;$E290+$G290,$E290+$F290,$E290+$G290),$M290-IF($E290+$F290&lt;$E290+$G290,$E290+$F290,$E290+$G290),"")))))</f>
        <v/>
      </c>
      <c r="S290" s="275"/>
      <c r="T290" s="23" t="str">
        <f t="shared" si="15"/>
        <v/>
      </c>
      <c r="U290" s="24" t="str">
        <f t="shared" si="19"/>
        <v/>
      </c>
      <c r="V290" s="261"/>
      <c r="W290" s="276"/>
      <c r="X290" s="277"/>
      <c r="Y290" s="264" t="str">
        <f>IF(AND(IF($W290="",IF($E290+$F290&gt;$E290+$G290,$E290+$F290,$E290+$G290),"XXX")&lt;=IF($E290+$F290&gt;$E290+$G290,$E290+$F290,$E290+$G290),IF($W290="",IF($E290+$F290&gt;$E290+$G290,$E290+$F290,$E290+$G290),"XXX")&gt;=IF($E290+$F290&lt;$E290+$G290,$E290+$F290,$E290+$G290)),"",IF(OR($W290=Translation!$C$50,$W290=Translation!$D$50),"",IF(OR($W290=Translation!$C$51,$W290=Translation!$D$51),Translation!$K$5,IF($W290&gt;IF($E290+$F290&gt;$E290+$G290,$E290+$F290,$E290+$G290),$W290-IF($E290+$F290&gt;$E290+$G290,$E290+$F290,$E290+$G290),IF($W290&lt;IF($E290+$F290&lt;$E290+$G290,$E290+$F290,$E290+$G290),$W290-IF($E290+$F290&lt;$E290+$G290,$E290+$F290,$E290+$G290),"")))))</f>
        <v/>
      </c>
      <c r="Z290" s="265" t="str">
        <f>IF(AND(IF($X290="",IF($E290+$F290&gt;$E290+$G290,$E290+$F290,$E290+$G290),"XXX")&lt;=IF($E290+$F290&gt;$E290+$G290,$E290+$F290,$E290+$G290),IF($X290="",IF($E290+$F290&gt;$E290+$G290,$E290+$F290,$E290+$G290),"XXX")&gt;=IF($E290+$F290&lt;$E290+$G290,$E290+$F290,$E290+$G290)),"",IF(OR($X290=Translation!$C$50,$X290=Translation!$D$50),"",IF(OR($X290=Translation!$C$51,$X290=Translation!$D$51),Translation!$K$5,IF($X290&gt;IF($E290+$F290&gt;$E290+$G290,$E290+$F290,$E290+$G290),$X290-IF($E290+$F290&gt;$E290+$G290,$E290+$F290,$E290+$G290),IF($X290&lt;IF($E290+$F290&lt;$E290+$G290,$E290+$F290,$E290+$G290),$X290-IF($E290+$F290&lt;$E290+$G290,$E290+$F290,$E290+$G290),"")))))</f>
        <v/>
      </c>
      <c r="AA290" s="278" t="str">
        <f>IF(ISBLANK(Report!AI290),"",AI290)</f>
        <v/>
      </c>
      <c r="AB290" s="25" t="str">
        <f t="shared" si="17"/>
        <v/>
      </c>
      <c r="AC290" s="26" t="str">
        <f t="shared" si="18"/>
        <v/>
      </c>
      <c r="AE290" s="45"/>
      <c r="AF290" s="15">
        <v>289</v>
      </c>
      <c r="AG290" s="177" t="str">
        <f t="shared" si="16"/>
        <v/>
      </c>
      <c r="AH290" s="177"/>
      <c r="AI290" s="16"/>
      <c r="AJ290" s="189"/>
    </row>
    <row r="291" spans="1:36" ht="17.399999999999999" x14ac:dyDescent="0.3">
      <c r="A291" s="190"/>
      <c r="B291" s="196"/>
      <c r="C291" s="267"/>
      <c r="D291" s="268"/>
      <c r="E291" s="269"/>
      <c r="F291" s="269"/>
      <c r="G291" s="269"/>
      <c r="H291" s="270" t="str">
        <f>IF(AND(I291&lt;&gt;"",I291&lt;&gt;"None"),VLOOKUP(I291,Translation!$N$4:$O$111,2,FALSE),"")</f>
        <v/>
      </c>
      <c r="I291" s="270"/>
      <c r="J291" s="269"/>
      <c r="K291" s="269"/>
      <c r="L291" s="269"/>
      <c r="M291" s="271"/>
      <c r="N291" s="272"/>
      <c r="O291" s="273" t="str">
        <f>IF(AND(IF($J291="",IF($E291+$F291&gt;$E291+$G291,$E291+$F291,$E291+$G291),"XXX")&lt;=IF($E291+$F291&gt;$E291+$G291,$E291+$F291,$E291+$G291),IF($J291="",IF($E291+$F291&gt;$E291+$G291,$E291+$F291,$E291+$G291),"XXX")&gt;=IF($E291+$F291&lt;$E291+$G291,$E291+$F291,$E291+$G291)),"",IF(OR($J291=Translation!$C$50,$J291=Translation!$D$50),"",IF(OR($J291=Translation!$C$51,$J291=Translation!$D$51),Translation!$K$5,IF($J291&gt;IF($E291+$F291&gt;$E291+$G291,$E291+$F291,$E291+$G291),$J291-IF($E291+$F291&gt;$E291+$G291,$E291+$F291,$E291+$G291),IF($J291&lt;IF($E291+$F291&lt;$E291+$G291,$E291+$F291,$E291+$G291),$J291-IF($E291+$F291&lt;$E291+$G291,$E291+$F291,$E291+$G291),"")))))</f>
        <v/>
      </c>
      <c r="P291" s="274" t="str">
        <f>IF(AND(IF($K291="",IF($E291+$F291&gt;$E291+$G291,$E291+$F291,$E291+$G291),"XXX")&lt;=IF($E291+$F291&gt;$E291+$G291,$E291+$F291,$E291+$G291),IF($K291="",IF($E291+$F291&gt;$E291+$G291,$E291+$F291,$E291+$G291),"XXX")&gt;=IF($E291+$F291&lt;$E291+$G291,$E291+$F291,$E291+$G291)),"",IF(OR($K291=Translation!$C$50,$K291=Translation!$D$50),"",IF(OR($K291=Translation!$C$51,$K291=Translation!$D$51),Translation!$K$5,IF($K291&gt;IF($E291+$F291&gt;$E291+$G291,$E291+$F291,$E291+$G291),$K291-IF($E291+$F291&gt;$E291+$G291,$E291+$F291,$E291+$G291),IF($K291&lt;IF($E291+$F291&lt;$E291+$G291,$E291+$F291,$E291+$G291),$K291-IF($E291+$F291&lt;$E291+$G291,$E291+$F291,$E291+$G291),"")))))</f>
        <v/>
      </c>
      <c r="Q291" s="274" t="str">
        <f>IF(AND(IF($L291="",IF($E291+$F291&gt;$E291+$G291,$E291+$F291,$E291+$G291),"XXX")&lt;=IF($E291+$F291&gt;$E291+$G291,$E291+$F291,$E291+$G291),IF($L291="",IF($E291+$F291&gt;$E291+$G291,$E291+$F291,$E291+$G291),"XXX")&gt;=IF($E291+$F291&lt;$E291+$G291,$E291+$F291,$E291+$G291)),"",IF(OR($L291=Translation!$C$50,$L291=Translation!$D$50),"",IF(OR($L291=Translation!$C$51,$L291=Translation!$D$51),Translation!$K$5,IF($L291&gt;IF($E291+$F291&gt;$E291+$G291,$E291+$F291,$E291+$G291),$L291-IF($E291+$F291&gt;$E291+$G291,$E291+$F291,$E291+$G291),IF($L291&lt;IF($E291+$F291&lt;$E291+$G291,$E291+$F291,$E291+$G291),$L291-IF($E291+$F291&lt;$E291+$G291,$E291+$F291,$E291+$G291),"")))))</f>
        <v/>
      </c>
      <c r="R291" s="274" t="str">
        <f>IF(AND(IF($M291="",IF($E291+$F291&gt;$E291+$G291,$E291+$F291,$E291+$G291),"XXX")&lt;=IF($E291+$F291&gt;$E291+$G291,$E291+$F291,$E291+$G291),IF($M291="",IF($E291+$F291&gt;$E291+$G291,$E291+$F291,$E291+$G291),"XXX")&gt;=IF($E291+$F291&lt;$E291+$G291,$E291+$F291,$E291+$G291)),"",IF(OR($M291=Translation!$C$50,$M291=Translation!$D$50),"",IF(OR($M291=Translation!$C$51,$M291=Translation!$D$51),Translation!$K$5,IF($M291&gt;IF($E291+$F291&gt;$E291+$G291,$E291+$F291,$E291+$G291),$M291-IF($E291+$F291&gt;$E291+$G291,$E291+$F291,$E291+$G291),IF($M291&lt;IF($E291+$F291&lt;$E291+$G291,$E291+$F291,$E291+$G291),$M291-IF($E291+$F291&lt;$E291+$G291,$E291+$F291,$E291+$G291),"")))))</f>
        <v/>
      </c>
      <c r="S291" s="275"/>
      <c r="T291" s="23" t="str">
        <f t="shared" si="15"/>
        <v/>
      </c>
      <c r="U291" s="24" t="str">
        <f t="shared" si="19"/>
        <v/>
      </c>
      <c r="V291" s="261"/>
      <c r="W291" s="276"/>
      <c r="X291" s="277"/>
      <c r="Y291" s="264" t="str">
        <f>IF(AND(IF($W291="",IF($E291+$F291&gt;$E291+$G291,$E291+$F291,$E291+$G291),"XXX")&lt;=IF($E291+$F291&gt;$E291+$G291,$E291+$F291,$E291+$G291),IF($W291="",IF($E291+$F291&gt;$E291+$G291,$E291+$F291,$E291+$G291),"XXX")&gt;=IF($E291+$F291&lt;$E291+$G291,$E291+$F291,$E291+$G291)),"",IF(OR($W291=Translation!$C$50,$W291=Translation!$D$50),"",IF(OR($W291=Translation!$C$51,$W291=Translation!$D$51),Translation!$K$5,IF($W291&gt;IF($E291+$F291&gt;$E291+$G291,$E291+$F291,$E291+$G291),$W291-IF($E291+$F291&gt;$E291+$G291,$E291+$F291,$E291+$G291),IF($W291&lt;IF($E291+$F291&lt;$E291+$G291,$E291+$F291,$E291+$G291),$W291-IF($E291+$F291&lt;$E291+$G291,$E291+$F291,$E291+$G291),"")))))</f>
        <v/>
      </c>
      <c r="Z291" s="265" t="str">
        <f>IF(AND(IF($X291="",IF($E291+$F291&gt;$E291+$G291,$E291+$F291,$E291+$G291),"XXX")&lt;=IF($E291+$F291&gt;$E291+$G291,$E291+$F291,$E291+$G291),IF($X291="",IF($E291+$F291&gt;$E291+$G291,$E291+$F291,$E291+$G291),"XXX")&gt;=IF($E291+$F291&lt;$E291+$G291,$E291+$F291,$E291+$G291)),"",IF(OR($X291=Translation!$C$50,$X291=Translation!$D$50),"",IF(OR($X291=Translation!$C$51,$X291=Translation!$D$51),Translation!$K$5,IF($X291&gt;IF($E291+$F291&gt;$E291+$G291,$E291+$F291,$E291+$G291),$X291-IF($E291+$F291&gt;$E291+$G291,$E291+$F291,$E291+$G291),IF($X291&lt;IF($E291+$F291&lt;$E291+$G291,$E291+$F291,$E291+$G291),$X291-IF($E291+$F291&lt;$E291+$G291,$E291+$F291,$E291+$G291),"")))))</f>
        <v/>
      </c>
      <c r="AA291" s="278" t="str">
        <f>IF(ISBLANK(Report!AI291),"",AI291)</f>
        <v/>
      </c>
      <c r="AB291" s="25" t="str">
        <f t="shared" si="17"/>
        <v/>
      </c>
      <c r="AC291" s="26" t="str">
        <f t="shared" si="18"/>
        <v/>
      </c>
      <c r="AE291" s="45"/>
      <c r="AF291" s="177">
        <v>290</v>
      </c>
      <c r="AG291" s="177" t="str">
        <f t="shared" si="16"/>
        <v/>
      </c>
      <c r="AH291" s="177"/>
      <c r="AI291" s="16"/>
      <c r="AJ291" s="189"/>
    </row>
    <row r="292" spans="1:36" ht="17.399999999999999" x14ac:dyDescent="0.3">
      <c r="A292" s="190"/>
      <c r="B292" s="196"/>
      <c r="C292" s="267"/>
      <c r="D292" s="268"/>
      <c r="E292" s="269"/>
      <c r="F292" s="269"/>
      <c r="G292" s="269"/>
      <c r="H292" s="270" t="str">
        <f>IF(AND(I292&lt;&gt;"",I292&lt;&gt;"None"),VLOOKUP(I292,Translation!$N$4:$O$111,2,FALSE),"")</f>
        <v/>
      </c>
      <c r="I292" s="270"/>
      <c r="J292" s="269"/>
      <c r="K292" s="269"/>
      <c r="L292" s="269"/>
      <c r="M292" s="271"/>
      <c r="N292" s="272"/>
      <c r="O292" s="273" t="str">
        <f>IF(AND(IF($J292="",IF($E292+$F292&gt;$E292+$G292,$E292+$F292,$E292+$G292),"XXX")&lt;=IF($E292+$F292&gt;$E292+$G292,$E292+$F292,$E292+$G292),IF($J292="",IF($E292+$F292&gt;$E292+$G292,$E292+$F292,$E292+$G292),"XXX")&gt;=IF($E292+$F292&lt;$E292+$G292,$E292+$F292,$E292+$G292)),"",IF(OR($J292=Translation!$C$50,$J292=Translation!$D$50),"",IF(OR($J292=Translation!$C$51,$J292=Translation!$D$51),Translation!$K$5,IF($J292&gt;IF($E292+$F292&gt;$E292+$G292,$E292+$F292,$E292+$G292),$J292-IF($E292+$F292&gt;$E292+$G292,$E292+$F292,$E292+$G292),IF($J292&lt;IF($E292+$F292&lt;$E292+$G292,$E292+$F292,$E292+$G292),$J292-IF($E292+$F292&lt;$E292+$G292,$E292+$F292,$E292+$G292),"")))))</f>
        <v/>
      </c>
      <c r="P292" s="274" t="str">
        <f>IF(AND(IF($K292="",IF($E292+$F292&gt;$E292+$G292,$E292+$F292,$E292+$G292),"XXX")&lt;=IF($E292+$F292&gt;$E292+$G292,$E292+$F292,$E292+$G292),IF($K292="",IF($E292+$F292&gt;$E292+$G292,$E292+$F292,$E292+$G292),"XXX")&gt;=IF($E292+$F292&lt;$E292+$G292,$E292+$F292,$E292+$G292)),"",IF(OR($K292=Translation!$C$50,$K292=Translation!$D$50),"",IF(OR($K292=Translation!$C$51,$K292=Translation!$D$51),Translation!$K$5,IF($K292&gt;IF($E292+$F292&gt;$E292+$G292,$E292+$F292,$E292+$G292),$K292-IF($E292+$F292&gt;$E292+$G292,$E292+$F292,$E292+$G292),IF($K292&lt;IF($E292+$F292&lt;$E292+$G292,$E292+$F292,$E292+$G292),$K292-IF($E292+$F292&lt;$E292+$G292,$E292+$F292,$E292+$G292),"")))))</f>
        <v/>
      </c>
      <c r="Q292" s="274" t="str">
        <f>IF(AND(IF($L292="",IF($E292+$F292&gt;$E292+$G292,$E292+$F292,$E292+$G292),"XXX")&lt;=IF($E292+$F292&gt;$E292+$G292,$E292+$F292,$E292+$G292),IF($L292="",IF($E292+$F292&gt;$E292+$G292,$E292+$F292,$E292+$G292),"XXX")&gt;=IF($E292+$F292&lt;$E292+$G292,$E292+$F292,$E292+$G292)),"",IF(OR($L292=Translation!$C$50,$L292=Translation!$D$50),"",IF(OR($L292=Translation!$C$51,$L292=Translation!$D$51),Translation!$K$5,IF($L292&gt;IF($E292+$F292&gt;$E292+$G292,$E292+$F292,$E292+$G292),$L292-IF($E292+$F292&gt;$E292+$G292,$E292+$F292,$E292+$G292),IF($L292&lt;IF($E292+$F292&lt;$E292+$G292,$E292+$F292,$E292+$G292),$L292-IF($E292+$F292&lt;$E292+$G292,$E292+$F292,$E292+$G292),"")))))</f>
        <v/>
      </c>
      <c r="R292" s="274" t="str">
        <f>IF(AND(IF($M292="",IF($E292+$F292&gt;$E292+$G292,$E292+$F292,$E292+$G292),"XXX")&lt;=IF($E292+$F292&gt;$E292+$G292,$E292+$F292,$E292+$G292),IF($M292="",IF($E292+$F292&gt;$E292+$G292,$E292+$F292,$E292+$G292),"XXX")&gt;=IF($E292+$F292&lt;$E292+$G292,$E292+$F292,$E292+$G292)),"",IF(OR($M292=Translation!$C$50,$M292=Translation!$D$50),"",IF(OR($M292=Translation!$C$51,$M292=Translation!$D$51),Translation!$K$5,IF($M292&gt;IF($E292+$F292&gt;$E292+$G292,$E292+$F292,$E292+$G292),$M292-IF($E292+$F292&gt;$E292+$G292,$E292+$F292,$E292+$G292),IF($M292&lt;IF($E292+$F292&lt;$E292+$G292,$E292+$F292,$E292+$G292),$M292-IF($E292+$F292&lt;$E292+$G292,$E292+$F292,$E292+$G292),"")))))</f>
        <v/>
      </c>
      <c r="S292" s="275"/>
      <c r="T292" s="23" t="str">
        <f t="shared" si="15"/>
        <v/>
      </c>
      <c r="U292" s="24" t="str">
        <f t="shared" si="19"/>
        <v/>
      </c>
      <c r="V292" s="261"/>
      <c r="W292" s="276"/>
      <c r="X292" s="277"/>
      <c r="Y292" s="264" t="str">
        <f>IF(AND(IF($W292="",IF($E292+$F292&gt;$E292+$G292,$E292+$F292,$E292+$G292),"XXX")&lt;=IF($E292+$F292&gt;$E292+$G292,$E292+$F292,$E292+$G292),IF($W292="",IF($E292+$F292&gt;$E292+$G292,$E292+$F292,$E292+$G292),"XXX")&gt;=IF($E292+$F292&lt;$E292+$G292,$E292+$F292,$E292+$G292)),"",IF(OR($W292=Translation!$C$50,$W292=Translation!$D$50),"",IF(OR($W292=Translation!$C$51,$W292=Translation!$D$51),Translation!$K$5,IF($W292&gt;IF($E292+$F292&gt;$E292+$G292,$E292+$F292,$E292+$G292),$W292-IF($E292+$F292&gt;$E292+$G292,$E292+$F292,$E292+$G292),IF($W292&lt;IF($E292+$F292&lt;$E292+$G292,$E292+$F292,$E292+$G292),$W292-IF($E292+$F292&lt;$E292+$G292,$E292+$F292,$E292+$G292),"")))))</f>
        <v/>
      </c>
      <c r="Z292" s="265" t="str">
        <f>IF(AND(IF($X292="",IF($E292+$F292&gt;$E292+$G292,$E292+$F292,$E292+$G292),"XXX")&lt;=IF($E292+$F292&gt;$E292+$G292,$E292+$F292,$E292+$G292),IF($X292="",IF($E292+$F292&gt;$E292+$G292,$E292+$F292,$E292+$G292),"XXX")&gt;=IF($E292+$F292&lt;$E292+$G292,$E292+$F292,$E292+$G292)),"",IF(OR($X292=Translation!$C$50,$X292=Translation!$D$50),"",IF(OR($X292=Translation!$C$51,$X292=Translation!$D$51),Translation!$K$5,IF($X292&gt;IF($E292+$F292&gt;$E292+$G292,$E292+$F292,$E292+$G292),$X292-IF($E292+$F292&gt;$E292+$G292,$E292+$F292,$E292+$G292),IF($X292&lt;IF($E292+$F292&lt;$E292+$G292,$E292+$F292,$E292+$G292),$X292-IF($E292+$F292&lt;$E292+$G292,$E292+$F292,$E292+$G292),"")))))</f>
        <v/>
      </c>
      <c r="AA292" s="278" t="str">
        <f>IF(ISBLANK(Report!AI292),"",AI292)</f>
        <v/>
      </c>
      <c r="AB292" s="25" t="str">
        <f t="shared" si="17"/>
        <v/>
      </c>
      <c r="AC292" s="26" t="str">
        <f t="shared" si="18"/>
        <v/>
      </c>
      <c r="AE292" s="45"/>
      <c r="AF292" s="15">
        <v>291</v>
      </c>
      <c r="AG292" s="177" t="str">
        <f t="shared" si="16"/>
        <v/>
      </c>
      <c r="AH292" s="177"/>
      <c r="AI292" s="16"/>
      <c r="AJ292" s="189"/>
    </row>
    <row r="293" spans="1:36" ht="17.399999999999999" x14ac:dyDescent="0.3">
      <c r="A293" s="190"/>
      <c r="B293" s="196"/>
      <c r="C293" s="267"/>
      <c r="D293" s="268"/>
      <c r="E293" s="269"/>
      <c r="F293" s="269"/>
      <c r="G293" s="269"/>
      <c r="H293" s="270" t="str">
        <f>IF(AND(I293&lt;&gt;"",I293&lt;&gt;"None"),VLOOKUP(I293,Translation!$N$4:$O$111,2,FALSE),"")</f>
        <v/>
      </c>
      <c r="I293" s="270"/>
      <c r="J293" s="269"/>
      <c r="K293" s="269"/>
      <c r="L293" s="269"/>
      <c r="M293" s="271"/>
      <c r="N293" s="272"/>
      <c r="O293" s="273" t="str">
        <f>IF(AND(IF($J293="",IF($E293+$F293&gt;$E293+$G293,$E293+$F293,$E293+$G293),"XXX")&lt;=IF($E293+$F293&gt;$E293+$G293,$E293+$F293,$E293+$G293),IF($J293="",IF($E293+$F293&gt;$E293+$G293,$E293+$F293,$E293+$G293),"XXX")&gt;=IF($E293+$F293&lt;$E293+$G293,$E293+$F293,$E293+$G293)),"",IF(OR($J293=Translation!$C$50,$J293=Translation!$D$50),"",IF(OR($J293=Translation!$C$51,$J293=Translation!$D$51),Translation!$K$5,IF($J293&gt;IF($E293+$F293&gt;$E293+$G293,$E293+$F293,$E293+$G293),$J293-IF($E293+$F293&gt;$E293+$G293,$E293+$F293,$E293+$G293),IF($J293&lt;IF($E293+$F293&lt;$E293+$G293,$E293+$F293,$E293+$G293),$J293-IF($E293+$F293&lt;$E293+$G293,$E293+$F293,$E293+$G293),"")))))</f>
        <v/>
      </c>
      <c r="P293" s="274" t="str">
        <f>IF(AND(IF($K293="",IF($E293+$F293&gt;$E293+$G293,$E293+$F293,$E293+$G293),"XXX")&lt;=IF($E293+$F293&gt;$E293+$G293,$E293+$F293,$E293+$G293),IF($K293="",IF($E293+$F293&gt;$E293+$G293,$E293+$F293,$E293+$G293),"XXX")&gt;=IF($E293+$F293&lt;$E293+$G293,$E293+$F293,$E293+$G293)),"",IF(OR($K293=Translation!$C$50,$K293=Translation!$D$50),"",IF(OR($K293=Translation!$C$51,$K293=Translation!$D$51),Translation!$K$5,IF($K293&gt;IF($E293+$F293&gt;$E293+$G293,$E293+$F293,$E293+$G293),$K293-IF($E293+$F293&gt;$E293+$G293,$E293+$F293,$E293+$G293),IF($K293&lt;IF($E293+$F293&lt;$E293+$G293,$E293+$F293,$E293+$G293),$K293-IF($E293+$F293&lt;$E293+$G293,$E293+$F293,$E293+$G293),"")))))</f>
        <v/>
      </c>
      <c r="Q293" s="274" t="str">
        <f>IF(AND(IF($L293="",IF($E293+$F293&gt;$E293+$G293,$E293+$F293,$E293+$G293),"XXX")&lt;=IF($E293+$F293&gt;$E293+$G293,$E293+$F293,$E293+$G293),IF($L293="",IF($E293+$F293&gt;$E293+$G293,$E293+$F293,$E293+$G293),"XXX")&gt;=IF($E293+$F293&lt;$E293+$G293,$E293+$F293,$E293+$G293)),"",IF(OR($L293=Translation!$C$50,$L293=Translation!$D$50),"",IF(OR($L293=Translation!$C$51,$L293=Translation!$D$51),Translation!$K$5,IF($L293&gt;IF($E293+$F293&gt;$E293+$G293,$E293+$F293,$E293+$G293),$L293-IF($E293+$F293&gt;$E293+$G293,$E293+$F293,$E293+$G293),IF($L293&lt;IF($E293+$F293&lt;$E293+$G293,$E293+$F293,$E293+$G293),$L293-IF($E293+$F293&lt;$E293+$G293,$E293+$F293,$E293+$G293),"")))))</f>
        <v/>
      </c>
      <c r="R293" s="274" t="str">
        <f>IF(AND(IF($M293="",IF($E293+$F293&gt;$E293+$G293,$E293+$F293,$E293+$G293),"XXX")&lt;=IF($E293+$F293&gt;$E293+$G293,$E293+$F293,$E293+$G293),IF($M293="",IF($E293+$F293&gt;$E293+$G293,$E293+$F293,$E293+$G293),"XXX")&gt;=IF($E293+$F293&lt;$E293+$G293,$E293+$F293,$E293+$G293)),"",IF(OR($M293=Translation!$C$50,$M293=Translation!$D$50),"",IF(OR($M293=Translation!$C$51,$M293=Translation!$D$51),Translation!$K$5,IF($M293&gt;IF($E293+$F293&gt;$E293+$G293,$E293+$F293,$E293+$G293),$M293-IF($E293+$F293&gt;$E293+$G293,$E293+$F293,$E293+$G293),IF($M293&lt;IF($E293+$F293&lt;$E293+$G293,$E293+$F293,$E293+$G293),$M293-IF($E293+$F293&lt;$E293+$G293,$E293+$F293,$E293+$G293),"")))))</f>
        <v/>
      </c>
      <c r="S293" s="275"/>
      <c r="T293" s="23" t="str">
        <f t="shared" si="15"/>
        <v/>
      </c>
      <c r="U293" s="24" t="str">
        <f t="shared" si="19"/>
        <v/>
      </c>
      <c r="V293" s="261"/>
      <c r="W293" s="276"/>
      <c r="X293" s="277"/>
      <c r="Y293" s="264" t="str">
        <f>IF(AND(IF($W293="",IF($E293+$F293&gt;$E293+$G293,$E293+$F293,$E293+$G293),"XXX")&lt;=IF($E293+$F293&gt;$E293+$G293,$E293+$F293,$E293+$G293),IF($W293="",IF($E293+$F293&gt;$E293+$G293,$E293+$F293,$E293+$G293),"XXX")&gt;=IF($E293+$F293&lt;$E293+$G293,$E293+$F293,$E293+$G293)),"",IF(OR($W293=Translation!$C$50,$W293=Translation!$D$50),"",IF(OR($W293=Translation!$C$51,$W293=Translation!$D$51),Translation!$K$5,IF($W293&gt;IF($E293+$F293&gt;$E293+$G293,$E293+$F293,$E293+$G293),$W293-IF($E293+$F293&gt;$E293+$G293,$E293+$F293,$E293+$G293),IF($W293&lt;IF($E293+$F293&lt;$E293+$G293,$E293+$F293,$E293+$G293),$W293-IF($E293+$F293&lt;$E293+$G293,$E293+$F293,$E293+$G293),"")))))</f>
        <v/>
      </c>
      <c r="Z293" s="265" t="str">
        <f>IF(AND(IF($X293="",IF($E293+$F293&gt;$E293+$G293,$E293+$F293,$E293+$G293),"XXX")&lt;=IF($E293+$F293&gt;$E293+$G293,$E293+$F293,$E293+$G293),IF($X293="",IF($E293+$F293&gt;$E293+$G293,$E293+$F293,$E293+$G293),"XXX")&gt;=IF($E293+$F293&lt;$E293+$G293,$E293+$F293,$E293+$G293)),"",IF(OR($X293=Translation!$C$50,$X293=Translation!$D$50),"",IF(OR($X293=Translation!$C$51,$X293=Translation!$D$51),Translation!$K$5,IF($X293&gt;IF($E293+$F293&gt;$E293+$G293,$E293+$F293,$E293+$G293),$X293-IF($E293+$F293&gt;$E293+$G293,$E293+$F293,$E293+$G293),IF($X293&lt;IF($E293+$F293&lt;$E293+$G293,$E293+$F293,$E293+$G293),$X293-IF($E293+$F293&lt;$E293+$G293,$E293+$F293,$E293+$G293),"")))))</f>
        <v/>
      </c>
      <c r="AA293" s="278" t="str">
        <f>IF(ISBLANK(Report!AI293),"",AI293)</f>
        <v/>
      </c>
      <c r="AB293" s="25" t="str">
        <f t="shared" si="17"/>
        <v/>
      </c>
      <c r="AC293" s="26" t="str">
        <f t="shared" si="18"/>
        <v/>
      </c>
      <c r="AE293" s="45"/>
      <c r="AF293" s="177">
        <v>292</v>
      </c>
      <c r="AG293" s="177" t="str">
        <f t="shared" si="16"/>
        <v/>
      </c>
      <c r="AH293" s="177"/>
      <c r="AI293" s="16"/>
      <c r="AJ293" s="189"/>
    </row>
    <row r="294" spans="1:36" ht="17.399999999999999" x14ac:dyDescent="0.3">
      <c r="A294" s="190"/>
      <c r="B294" s="196"/>
      <c r="C294" s="267"/>
      <c r="D294" s="268"/>
      <c r="E294" s="269"/>
      <c r="F294" s="269"/>
      <c r="G294" s="269"/>
      <c r="H294" s="270" t="str">
        <f>IF(AND(I294&lt;&gt;"",I294&lt;&gt;"None"),VLOOKUP(I294,Translation!$N$4:$O$111,2,FALSE),"")</f>
        <v/>
      </c>
      <c r="I294" s="270"/>
      <c r="J294" s="269"/>
      <c r="K294" s="269"/>
      <c r="L294" s="269"/>
      <c r="M294" s="271"/>
      <c r="N294" s="272"/>
      <c r="O294" s="273" t="str">
        <f>IF(AND(IF($J294="",IF($E294+$F294&gt;$E294+$G294,$E294+$F294,$E294+$G294),"XXX")&lt;=IF($E294+$F294&gt;$E294+$G294,$E294+$F294,$E294+$G294),IF($J294="",IF($E294+$F294&gt;$E294+$G294,$E294+$F294,$E294+$G294),"XXX")&gt;=IF($E294+$F294&lt;$E294+$G294,$E294+$F294,$E294+$G294)),"",IF(OR($J294=Translation!$C$50,$J294=Translation!$D$50),"",IF(OR($J294=Translation!$C$51,$J294=Translation!$D$51),Translation!$K$5,IF($J294&gt;IF($E294+$F294&gt;$E294+$G294,$E294+$F294,$E294+$G294),$J294-IF($E294+$F294&gt;$E294+$G294,$E294+$F294,$E294+$G294),IF($J294&lt;IF($E294+$F294&lt;$E294+$G294,$E294+$F294,$E294+$G294),$J294-IF($E294+$F294&lt;$E294+$G294,$E294+$F294,$E294+$G294),"")))))</f>
        <v/>
      </c>
      <c r="P294" s="274" t="str">
        <f>IF(AND(IF($K294="",IF($E294+$F294&gt;$E294+$G294,$E294+$F294,$E294+$G294),"XXX")&lt;=IF($E294+$F294&gt;$E294+$G294,$E294+$F294,$E294+$G294),IF($K294="",IF($E294+$F294&gt;$E294+$G294,$E294+$F294,$E294+$G294),"XXX")&gt;=IF($E294+$F294&lt;$E294+$G294,$E294+$F294,$E294+$G294)),"",IF(OR($K294=Translation!$C$50,$K294=Translation!$D$50),"",IF(OR($K294=Translation!$C$51,$K294=Translation!$D$51),Translation!$K$5,IF($K294&gt;IF($E294+$F294&gt;$E294+$G294,$E294+$F294,$E294+$G294),$K294-IF($E294+$F294&gt;$E294+$G294,$E294+$F294,$E294+$G294),IF($K294&lt;IF($E294+$F294&lt;$E294+$G294,$E294+$F294,$E294+$G294),$K294-IF($E294+$F294&lt;$E294+$G294,$E294+$F294,$E294+$G294),"")))))</f>
        <v/>
      </c>
      <c r="Q294" s="274" t="str">
        <f>IF(AND(IF($L294="",IF($E294+$F294&gt;$E294+$G294,$E294+$F294,$E294+$G294),"XXX")&lt;=IF($E294+$F294&gt;$E294+$G294,$E294+$F294,$E294+$G294),IF($L294="",IF($E294+$F294&gt;$E294+$G294,$E294+$F294,$E294+$G294),"XXX")&gt;=IF($E294+$F294&lt;$E294+$G294,$E294+$F294,$E294+$G294)),"",IF(OR($L294=Translation!$C$50,$L294=Translation!$D$50),"",IF(OR($L294=Translation!$C$51,$L294=Translation!$D$51),Translation!$K$5,IF($L294&gt;IF($E294+$F294&gt;$E294+$G294,$E294+$F294,$E294+$G294),$L294-IF($E294+$F294&gt;$E294+$G294,$E294+$F294,$E294+$G294),IF($L294&lt;IF($E294+$F294&lt;$E294+$G294,$E294+$F294,$E294+$G294),$L294-IF($E294+$F294&lt;$E294+$G294,$E294+$F294,$E294+$G294),"")))))</f>
        <v/>
      </c>
      <c r="R294" s="274" t="str">
        <f>IF(AND(IF($M294="",IF($E294+$F294&gt;$E294+$G294,$E294+$F294,$E294+$G294),"XXX")&lt;=IF($E294+$F294&gt;$E294+$G294,$E294+$F294,$E294+$G294),IF($M294="",IF($E294+$F294&gt;$E294+$G294,$E294+$F294,$E294+$G294),"XXX")&gt;=IF($E294+$F294&lt;$E294+$G294,$E294+$F294,$E294+$G294)),"",IF(OR($M294=Translation!$C$50,$M294=Translation!$D$50),"",IF(OR($M294=Translation!$C$51,$M294=Translation!$D$51),Translation!$K$5,IF($M294&gt;IF($E294+$F294&gt;$E294+$G294,$E294+$F294,$E294+$G294),$M294-IF($E294+$F294&gt;$E294+$G294,$E294+$F294,$E294+$G294),IF($M294&lt;IF($E294+$F294&lt;$E294+$G294,$E294+$F294,$E294+$G294),$M294-IF($E294+$F294&lt;$E294+$G294,$E294+$F294,$E294+$G294),"")))))</f>
        <v/>
      </c>
      <c r="S294" s="275"/>
      <c r="T294" s="23" t="str">
        <f t="shared" si="15"/>
        <v/>
      </c>
      <c r="U294" s="24" t="str">
        <f t="shared" si="19"/>
        <v/>
      </c>
      <c r="V294" s="261"/>
      <c r="W294" s="276"/>
      <c r="X294" s="277"/>
      <c r="Y294" s="264" t="str">
        <f>IF(AND(IF($W294="",IF($E294+$F294&gt;$E294+$G294,$E294+$F294,$E294+$G294),"XXX")&lt;=IF($E294+$F294&gt;$E294+$G294,$E294+$F294,$E294+$G294),IF($W294="",IF($E294+$F294&gt;$E294+$G294,$E294+$F294,$E294+$G294),"XXX")&gt;=IF($E294+$F294&lt;$E294+$G294,$E294+$F294,$E294+$G294)),"",IF(OR($W294=Translation!$C$50,$W294=Translation!$D$50),"",IF(OR($W294=Translation!$C$51,$W294=Translation!$D$51),Translation!$K$5,IF($W294&gt;IF($E294+$F294&gt;$E294+$G294,$E294+$F294,$E294+$G294),$W294-IF($E294+$F294&gt;$E294+$G294,$E294+$F294,$E294+$G294),IF($W294&lt;IF($E294+$F294&lt;$E294+$G294,$E294+$F294,$E294+$G294),$W294-IF($E294+$F294&lt;$E294+$G294,$E294+$F294,$E294+$G294),"")))))</f>
        <v/>
      </c>
      <c r="Z294" s="265" t="str">
        <f>IF(AND(IF($X294="",IF($E294+$F294&gt;$E294+$G294,$E294+$F294,$E294+$G294),"XXX")&lt;=IF($E294+$F294&gt;$E294+$G294,$E294+$F294,$E294+$G294),IF($X294="",IF($E294+$F294&gt;$E294+$G294,$E294+$F294,$E294+$G294),"XXX")&gt;=IF($E294+$F294&lt;$E294+$G294,$E294+$F294,$E294+$G294)),"",IF(OR($X294=Translation!$C$50,$X294=Translation!$D$50),"",IF(OR($X294=Translation!$C$51,$X294=Translation!$D$51),Translation!$K$5,IF($X294&gt;IF($E294+$F294&gt;$E294+$G294,$E294+$F294,$E294+$G294),$X294-IF($E294+$F294&gt;$E294+$G294,$E294+$F294,$E294+$G294),IF($X294&lt;IF($E294+$F294&lt;$E294+$G294,$E294+$F294,$E294+$G294),$X294-IF($E294+$F294&lt;$E294+$G294,$E294+$F294,$E294+$G294),"")))))</f>
        <v/>
      </c>
      <c r="AA294" s="278" t="str">
        <f>IF(ISBLANK(Report!AI294),"",AI294)</f>
        <v/>
      </c>
      <c r="AB294" s="25" t="str">
        <f t="shared" si="17"/>
        <v/>
      </c>
      <c r="AC294" s="26" t="str">
        <f t="shared" si="18"/>
        <v/>
      </c>
      <c r="AE294" s="45"/>
      <c r="AF294" s="15">
        <v>293</v>
      </c>
      <c r="AG294" s="177" t="str">
        <f t="shared" si="16"/>
        <v/>
      </c>
      <c r="AH294" s="177"/>
      <c r="AI294" s="16"/>
      <c r="AJ294" s="189"/>
    </row>
    <row r="295" spans="1:36" ht="17.399999999999999" x14ac:dyDescent="0.3">
      <c r="A295" s="190"/>
      <c r="B295" s="196"/>
      <c r="C295" s="267"/>
      <c r="D295" s="268"/>
      <c r="E295" s="269"/>
      <c r="F295" s="269"/>
      <c r="G295" s="269"/>
      <c r="H295" s="270" t="str">
        <f>IF(AND(I295&lt;&gt;"",I295&lt;&gt;"None"),VLOOKUP(I295,Translation!$N$4:$O$111,2,FALSE),"")</f>
        <v/>
      </c>
      <c r="I295" s="270"/>
      <c r="J295" s="269"/>
      <c r="K295" s="269"/>
      <c r="L295" s="269"/>
      <c r="M295" s="271"/>
      <c r="N295" s="272"/>
      <c r="O295" s="273" t="str">
        <f>IF(AND(IF($J295="",IF($E295+$F295&gt;$E295+$G295,$E295+$F295,$E295+$G295),"XXX")&lt;=IF($E295+$F295&gt;$E295+$G295,$E295+$F295,$E295+$G295),IF($J295="",IF($E295+$F295&gt;$E295+$G295,$E295+$F295,$E295+$G295),"XXX")&gt;=IF($E295+$F295&lt;$E295+$G295,$E295+$F295,$E295+$G295)),"",IF(OR($J295=Translation!$C$50,$J295=Translation!$D$50),"",IF(OR($J295=Translation!$C$51,$J295=Translation!$D$51),Translation!$K$5,IF($J295&gt;IF($E295+$F295&gt;$E295+$G295,$E295+$F295,$E295+$G295),$J295-IF($E295+$F295&gt;$E295+$G295,$E295+$F295,$E295+$G295),IF($J295&lt;IF($E295+$F295&lt;$E295+$G295,$E295+$F295,$E295+$G295),$J295-IF($E295+$F295&lt;$E295+$G295,$E295+$F295,$E295+$G295),"")))))</f>
        <v/>
      </c>
      <c r="P295" s="274" t="str">
        <f>IF(AND(IF($K295="",IF($E295+$F295&gt;$E295+$G295,$E295+$F295,$E295+$G295),"XXX")&lt;=IF($E295+$F295&gt;$E295+$G295,$E295+$F295,$E295+$G295),IF($K295="",IF($E295+$F295&gt;$E295+$G295,$E295+$F295,$E295+$G295),"XXX")&gt;=IF($E295+$F295&lt;$E295+$G295,$E295+$F295,$E295+$G295)),"",IF(OR($K295=Translation!$C$50,$K295=Translation!$D$50),"",IF(OR($K295=Translation!$C$51,$K295=Translation!$D$51),Translation!$K$5,IF($K295&gt;IF($E295+$F295&gt;$E295+$G295,$E295+$F295,$E295+$G295),$K295-IF($E295+$F295&gt;$E295+$G295,$E295+$F295,$E295+$G295),IF($K295&lt;IF($E295+$F295&lt;$E295+$G295,$E295+$F295,$E295+$G295),$K295-IF($E295+$F295&lt;$E295+$G295,$E295+$F295,$E295+$G295),"")))))</f>
        <v/>
      </c>
      <c r="Q295" s="274" t="str">
        <f>IF(AND(IF($L295="",IF($E295+$F295&gt;$E295+$G295,$E295+$F295,$E295+$G295),"XXX")&lt;=IF($E295+$F295&gt;$E295+$G295,$E295+$F295,$E295+$G295),IF($L295="",IF($E295+$F295&gt;$E295+$G295,$E295+$F295,$E295+$G295),"XXX")&gt;=IF($E295+$F295&lt;$E295+$G295,$E295+$F295,$E295+$G295)),"",IF(OR($L295=Translation!$C$50,$L295=Translation!$D$50),"",IF(OR($L295=Translation!$C$51,$L295=Translation!$D$51),Translation!$K$5,IF($L295&gt;IF($E295+$F295&gt;$E295+$G295,$E295+$F295,$E295+$G295),$L295-IF($E295+$F295&gt;$E295+$G295,$E295+$F295,$E295+$G295),IF($L295&lt;IF($E295+$F295&lt;$E295+$G295,$E295+$F295,$E295+$G295),$L295-IF($E295+$F295&lt;$E295+$G295,$E295+$F295,$E295+$G295),"")))))</f>
        <v/>
      </c>
      <c r="R295" s="274" t="str">
        <f>IF(AND(IF($M295="",IF($E295+$F295&gt;$E295+$G295,$E295+$F295,$E295+$G295),"XXX")&lt;=IF($E295+$F295&gt;$E295+$G295,$E295+$F295,$E295+$G295),IF($M295="",IF($E295+$F295&gt;$E295+$G295,$E295+$F295,$E295+$G295),"XXX")&gt;=IF($E295+$F295&lt;$E295+$G295,$E295+$F295,$E295+$G295)),"",IF(OR($M295=Translation!$C$50,$M295=Translation!$D$50),"",IF(OR($M295=Translation!$C$51,$M295=Translation!$D$51),Translation!$K$5,IF($M295&gt;IF($E295+$F295&gt;$E295+$G295,$E295+$F295,$E295+$G295),$M295-IF($E295+$F295&gt;$E295+$G295,$E295+$F295,$E295+$G295),IF($M295&lt;IF($E295+$F295&lt;$E295+$G295,$E295+$F295,$E295+$G295),$M295-IF($E295+$F295&lt;$E295+$G295,$E295+$F295,$E295+$G295),"")))))</f>
        <v/>
      </c>
      <c r="S295" s="275"/>
      <c r="T295" s="23" t="str">
        <f t="shared" si="15"/>
        <v/>
      </c>
      <c r="U295" s="24" t="str">
        <f t="shared" si="19"/>
        <v/>
      </c>
      <c r="V295" s="261"/>
      <c r="W295" s="276"/>
      <c r="X295" s="277"/>
      <c r="Y295" s="264" t="str">
        <f>IF(AND(IF($W295="",IF($E295+$F295&gt;$E295+$G295,$E295+$F295,$E295+$G295),"XXX")&lt;=IF($E295+$F295&gt;$E295+$G295,$E295+$F295,$E295+$G295),IF($W295="",IF($E295+$F295&gt;$E295+$G295,$E295+$F295,$E295+$G295),"XXX")&gt;=IF($E295+$F295&lt;$E295+$G295,$E295+$F295,$E295+$G295)),"",IF(OR($W295=Translation!$C$50,$W295=Translation!$D$50),"",IF(OR($W295=Translation!$C$51,$W295=Translation!$D$51),Translation!$K$5,IF($W295&gt;IF($E295+$F295&gt;$E295+$G295,$E295+$F295,$E295+$G295),$W295-IF($E295+$F295&gt;$E295+$G295,$E295+$F295,$E295+$G295),IF($W295&lt;IF($E295+$F295&lt;$E295+$G295,$E295+$F295,$E295+$G295),$W295-IF($E295+$F295&lt;$E295+$G295,$E295+$F295,$E295+$G295),"")))))</f>
        <v/>
      </c>
      <c r="Z295" s="265" t="str">
        <f>IF(AND(IF($X295="",IF($E295+$F295&gt;$E295+$G295,$E295+$F295,$E295+$G295),"XXX")&lt;=IF($E295+$F295&gt;$E295+$G295,$E295+$F295,$E295+$G295),IF($X295="",IF($E295+$F295&gt;$E295+$G295,$E295+$F295,$E295+$G295),"XXX")&gt;=IF($E295+$F295&lt;$E295+$G295,$E295+$F295,$E295+$G295)),"",IF(OR($X295=Translation!$C$50,$X295=Translation!$D$50),"",IF(OR($X295=Translation!$C$51,$X295=Translation!$D$51),Translation!$K$5,IF($X295&gt;IF($E295+$F295&gt;$E295+$G295,$E295+$F295,$E295+$G295),$X295-IF($E295+$F295&gt;$E295+$G295,$E295+$F295,$E295+$G295),IF($X295&lt;IF($E295+$F295&lt;$E295+$G295,$E295+$F295,$E295+$G295),$X295-IF($E295+$F295&lt;$E295+$G295,$E295+$F295,$E295+$G295),"")))))</f>
        <v/>
      </c>
      <c r="AA295" s="278" t="str">
        <f>IF(ISBLANK(Report!AI295),"",AI295)</f>
        <v/>
      </c>
      <c r="AB295" s="25" t="str">
        <f t="shared" si="17"/>
        <v/>
      </c>
      <c r="AC295" s="26" t="str">
        <f t="shared" si="18"/>
        <v/>
      </c>
      <c r="AE295" s="45"/>
      <c r="AF295" s="177">
        <v>294</v>
      </c>
      <c r="AG295" s="177" t="str">
        <f t="shared" si="16"/>
        <v/>
      </c>
      <c r="AH295" s="177"/>
      <c r="AI295" s="16"/>
      <c r="AJ295" s="189"/>
    </row>
    <row r="296" spans="1:36" ht="17.399999999999999" x14ac:dyDescent="0.3">
      <c r="A296" s="190"/>
      <c r="B296" s="196"/>
      <c r="C296" s="267"/>
      <c r="D296" s="268"/>
      <c r="E296" s="269"/>
      <c r="F296" s="269"/>
      <c r="G296" s="269"/>
      <c r="H296" s="270" t="str">
        <f>IF(AND(I296&lt;&gt;"",I296&lt;&gt;"None"),VLOOKUP(I296,Translation!$N$4:$O$111,2,FALSE),"")</f>
        <v/>
      </c>
      <c r="I296" s="270"/>
      <c r="J296" s="269"/>
      <c r="K296" s="269"/>
      <c r="L296" s="269"/>
      <c r="M296" s="271"/>
      <c r="N296" s="272"/>
      <c r="O296" s="273" t="str">
        <f>IF(AND(IF($J296="",IF($E296+$F296&gt;$E296+$G296,$E296+$F296,$E296+$G296),"XXX")&lt;=IF($E296+$F296&gt;$E296+$G296,$E296+$F296,$E296+$G296),IF($J296="",IF($E296+$F296&gt;$E296+$G296,$E296+$F296,$E296+$G296),"XXX")&gt;=IF($E296+$F296&lt;$E296+$G296,$E296+$F296,$E296+$G296)),"",IF(OR($J296=Translation!$C$50,$J296=Translation!$D$50),"",IF(OR($J296=Translation!$C$51,$J296=Translation!$D$51),Translation!$K$5,IF($J296&gt;IF($E296+$F296&gt;$E296+$G296,$E296+$F296,$E296+$G296),$J296-IF($E296+$F296&gt;$E296+$G296,$E296+$F296,$E296+$G296),IF($J296&lt;IF($E296+$F296&lt;$E296+$G296,$E296+$F296,$E296+$G296),$J296-IF($E296+$F296&lt;$E296+$G296,$E296+$F296,$E296+$G296),"")))))</f>
        <v/>
      </c>
      <c r="P296" s="274" t="str">
        <f>IF(AND(IF($K296="",IF($E296+$F296&gt;$E296+$G296,$E296+$F296,$E296+$G296),"XXX")&lt;=IF($E296+$F296&gt;$E296+$G296,$E296+$F296,$E296+$G296),IF($K296="",IF($E296+$F296&gt;$E296+$G296,$E296+$F296,$E296+$G296),"XXX")&gt;=IF($E296+$F296&lt;$E296+$G296,$E296+$F296,$E296+$G296)),"",IF(OR($K296=Translation!$C$50,$K296=Translation!$D$50),"",IF(OR($K296=Translation!$C$51,$K296=Translation!$D$51),Translation!$K$5,IF($K296&gt;IF($E296+$F296&gt;$E296+$G296,$E296+$F296,$E296+$G296),$K296-IF($E296+$F296&gt;$E296+$G296,$E296+$F296,$E296+$G296),IF($K296&lt;IF($E296+$F296&lt;$E296+$G296,$E296+$F296,$E296+$G296),$K296-IF($E296+$F296&lt;$E296+$G296,$E296+$F296,$E296+$G296),"")))))</f>
        <v/>
      </c>
      <c r="Q296" s="274" t="str">
        <f>IF(AND(IF($L296="",IF($E296+$F296&gt;$E296+$G296,$E296+$F296,$E296+$G296),"XXX")&lt;=IF($E296+$F296&gt;$E296+$G296,$E296+$F296,$E296+$G296),IF($L296="",IF($E296+$F296&gt;$E296+$G296,$E296+$F296,$E296+$G296),"XXX")&gt;=IF($E296+$F296&lt;$E296+$G296,$E296+$F296,$E296+$G296)),"",IF(OR($L296=Translation!$C$50,$L296=Translation!$D$50),"",IF(OR($L296=Translation!$C$51,$L296=Translation!$D$51),Translation!$K$5,IF($L296&gt;IF($E296+$F296&gt;$E296+$G296,$E296+$F296,$E296+$G296),$L296-IF($E296+$F296&gt;$E296+$G296,$E296+$F296,$E296+$G296),IF($L296&lt;IF($E296+$F296&lt;$E296+$G296,$E296+$F296,$E296+$G296),$L296-IF($E296+$F296&lt;$E296+$G296,$E296+$F296,$E296+$G296),"")))))</f>
        <v/>
      </c>
      <c r="R296" s="274" t="str">
        <f>IF(AND(IF($M296="",IF($E296+$F296&gt;$E296+$G296,$E296+$F296,$E296+$G296),"XXX")&lt;=IF($E296+$F296&gt;$E296+$G296,$E296+$F296,$E296+$G296),IF($M296="",IF($E296+$F296&gt;$E296+$G296,$E296+$F296,$E296+$G296),"XXX")&gt;=IF($E296+$F296&lt;$E296+$G296,$E296+$F296,$E296+$G296)),"",IF(OR($M296=Translation!$C$50,$M296=Translation!$D$50),"",IF(OR($M296=Translation!$C$51,$M296=Translation!$D$51),Translation!$K$5,IF($M296&gt;IF($E296+$F296&gt;$E296+$G296,$E296+$F296,$E296+$G296),$M296-IF($E296+$F296&gt;$E296+$G296,$E296+$F296,$E296+$G296),IF($M296&lt;IF($E296+$F296&lt;$E296+$G296,$E296+$F296,$E296+$G296),$M296-IF($E296+$F296&lt;$E296+$G296,$E296+$F296,$E296+$G296),"")))))</f>
        <v/>
      </c>
      <c r="S296" s="275"/>
      <c r="T296" s="23" t="str">
        <f t="shared" si="15"/>
        <v/>
      </c>
      <c r="U296" s="24" t="str">
        <f t="shared" si="19"/>
        <v/>
      </c>
      <c r="V296" s="261"/>
      <c r="W296" s="276"/>
      <c r="X296" s="277"/>
      <c r="Y296" s="264" t="str">
        <f>IF(AND(IF($W296="",IF($E296+$F296&gt;$E296+$G296,$E296+$F296,$E296+$G296),"XXX")&lt;=IF($E296+$F296&gt;$E296+$G296,$E296+$F296,$E296+$G296),IF($W296="",IF($E296+$F296&gt;$E296+$G296,$E296+$F296,$E296+$G296),"XXX")&gt;=IF($E296+$F296&lt;$E296+$G296,$E296+$F296,$E296+$G296)),"",IF(OR($W296=Translation!$C$50,$W296=Translation!$D$50),"",IF(OR($W296=Translation!$C$51,$W296=Translation!$D$51),Translation!$K$5,IF($W296&gt;IF($E296+$F296&gt;$E296+$G296,$E296+$F296,$E296+$G296),$W296-IF($E296+$F296&gt;$E296+$G296,$E296+$F296,$E296+$G296),IF($W296&lt;IF($E296+$F296&lt;$E296+$G296,$E296+$F296,$E296+$G296),$W296-IF($E296+$F296&lt;$E296+$G296,$E296+$F296,$E296+$G296),"")))))</f>
        <v/>
      </c>
      <c r="Z296" s="265" t="str">
        <f>IF(AND(IF($X296="",IF($E296+$F296&gt;$E296+$G296,$E296+$F296,$E296+$G296),"XXX")&lt;=IF($E296+$F296&gt;$E296+$G296,$E296+$F296,$E296+$G296),IF($X296="",IF($E296+$F296&gt;$E296+$G296,$E296+$F296,$E296+$G296),"XXX")&gt;=IF($E296+$F296&lt;$E296+$G296,$E296+$F296,$E296+$G296)),"",IF(OR($X296=Translation!$C$50,$X296=Translation!$D$50),"",IF(OR($X296=Translation!$C$51,$X296=Translation!$D$51),Translation!$K$5,IF($X296&gt;IF($E296+$F296&gt;$E296+$G296,$E296+$F296,$E296+$G296),$X296-IF($E296+$F296&gt;$E296+$G296,$E296+$F296,$E296+$G296),IF($X296&lt;IF($E296+$F296&lt;$E296+$G296,$E296+$F296,$E296+$G296),$X296-IF($E296+$F296&lt;$E296+$G296,$E296+$F296,$E296+$G296),"")))))</f>
        <v/>
      </c>
      <c r="AA296" s="278" t="str">
        <f>IF(ISBLANK(Report!AI296),"",AI296)</f>
        <v/>
      </c>
      <c r="AB296" s="25" t="str">
        <f t="shared" si="17"/>
        <v/>
      </c>
      <c r="AC296" s="26" t="str">
        <f t="shared" si="18"/>
        <v/>
      </c>
      <c r="AE296" s="45"/>
      <c r="AF296" s="15">
        <v>295</v>
      </c>
      <c r="AG296" s="177" t="str">
        <f t="shared" si="16"/>
        <v/>
      </c>
      <c r="AH296" s="177"/>
      <c r="AI296" s="16"/>
      <c r="AJ296" s="189"/>
    </row>
    <row r="297" spans="1:36" ht="17.399999999999999" x14ac:dyDescent="0.3">
      <c r="A297" s="190"/>
      <c r="B297" s="196"/>
      <c r="C297" s="267"/>
      <c r="D297" s="268"/>
      <c r="E297" s="269"/>
      <c r="F297" s="269"/>
      <c r="G297" s="269"/>
      <c r="H297" s="270" t="str">
        <f>IF(AND(I297&lt;&gt;"",I297&lt;&gt;"None"),VLOOKUP(I297,Translation!$N$4:$O$111,2,FALSE),"")</f>
        <v/>
      </c>
      <c r="I297" s="270"/>
      <c r="J297" s="269"/>
      <c r="K297" s="269"/>
      <c r="L297" s="269"/>
      <c r="M297" s="271"/>
      <c r="N297" s="272"/>
      <c r="O297" s="273" t="str">
        <f>IF(AND(IF($J297="",IF($E297+$F297&gt;$E297+$G297,$E297+$F297,$E297+$G297),"XXX")&lt;=IF($E297+$F297&gt;$E297+$G297,$E297+$F297,$E297+$G297),IF($J297="",IF($E297+$F297&gt;$E297+$G297,$E297+$F297,$E297+$G297),"XXX")&gt;=IF($E297+$F297&lt;$E297+$G297,$E297+$F297,$E297+$G297)),"",IF(OR($J297=Translation!$C$50,$J297=Translation!$D$50),"",IF(OR($J297=Translation!$C$51,$J297=Translation!$D$51),Translation!$K$5,IF($J297&gt;IF($E297+$F297&gt;$E297+$G297,$E297+$F297,$E297+$G297),$J297-IF($E297+$F297&gt;$E297+$G297,$E297+$F297,$E297+$G297),IF($J297&lt;IF($E297+$F297&lt;$E297+$G297,$E297+$F297,$E297+$G297),$J297-IF($E297+$F297&lt;$E297+$G297,$E297+$F297,$E297+$G297),"")))))</f>
        <v/>
      </c>
      <c r="P297" s="274" t="str">
        <f>IF(AND(IF($K297="",IF($E297+$F297&gt;$E297+$G297,$E297+$F297,$E297+$G297),"XXX")&lt;=IF($E297+$F297&gt;$E297+$G297,$E297+$F297,$E297+$G297),IF($K297="",IF($E297+$F297&gt;$E297+$G297,$E297+$F297,$E297+$G297),"XXX")&gt;=IF($E297+$F297&lt;$E297+$G297,$E297+$F297,$E297+$G297)),"",IF(OR($K297=Translation!$C$50,$K297=Translation!$D$50),"",IF(OR($K297=Translation!$C$51,$K297=Translation!$D$51),Translation!$K$5,IF($K297&gt;IF($E297+$F297&gt;$E297+$G297,$E297+$F297,$E297+$G297),$K297-IF($E297+$F297&gt;$E297+$G297,$E297+$F297,$E297+$G297),IF($K297&lt;IF($E297+$F297&lt;$E297+$G297,$E297+$F297,$E297+$G297),$K297-IF($E297+$F297&lt;$E297+$G297,$E297+$F297,$E297+$G297),"")))))</f>
        <v/>
      </c>
      <c r="Q297" s="274" t="str">
        <f>IF(AND(IF($L297="",IF($E297+$F297&gt;$E297+$G297,$E297+$F297,$E297+$G297),"XXX")&lt;=IF($E297+$F297&gt;$E297+$G297,$E297+$F297,$E297+$G297),IF($L297="",IF($E297+$F297&gt;$E297+$G297,$E297+$F297,$E297+$G297),"XXX")&gt;=IF($E297+$F297&lt;$E297+$G297,$E297+$F297,$E297+$G297)),"",IF(OR($L297=Translation!$C$50,$L297=Translation!$D$50),"",IF(OR($L297=Translation!$C$51,$L297=Translation!$D$51),Translation!$K$5,IF($L297&gt;IF($E297+$F297&gt;$E297+$G297,$E297+$F297,$E297+$G297),$L297-IF($E297+$F297&gt;$E297+$G297,$E297+$F297,$E297+$G297),IF($L297&lt;IF($E297+$F297&lt;$E297+$G297,$E297+$F297,$E297+$G297),$L297-IF($E297+$F297&lt;$E297+$G297,$E297+$F297,$E297+$G297),"")))))</f>
        <v/>
      </c>
      <c r="R297" s="274" t="str">
        <f>IF(AND(IF($M297="",IF($E297+$F297&gt;$E297+$G297,$E297+$F297,$E297+$G297),"XXX")&lt;=IF($E297+$F297&gt;$E297+$G297,$E297+$F297,$E297+$G297),IF($M297="",IF($E297+$F297&gt;$E297+$G297,$E297+$F297,$E297+$G297),"XXX")&gt;=IF($E297+$F297&lt;$E297+$G297,$E297+$F297,$E297+$G297)),"",IF(OR($M297=Translation!$C$50,$M297=Translation!$D$50),"",IF(OR($M297=Translation!$C$51,$M297=Translation!$D$51),Translation!$K$5,IF($M297&gt;IF($E297+$F297&gt;$E297+$G297,$E297+$F297,$E297+$G297),$M297-IF($E297+$F297&gt;$E297+$G297,$E297+$F297,$E297+$G297),IF($M297&lt;IF($E297+$F297&lt;$E297+$G297,$E297+$F297,$E297+$G297),$M297-IF($E297+$F297&lt;$E297+$G297,$E297+$F297,$E297+$G297),"")))))</f>
        <v/>
      </c>
      <c r="S297" s="275"/>
      <c r="T297" s="23" t="str">
        <f t="shared" si="15"/>
        <v/>
      </c>
      <c r="U297" s="24" t="str">
        <f t="shared" si="19"/>
        <v/>
      </c>
      <c r="V297" s="261"/>
      <c r="W297" s="276"/>
      <c r="X297" s="277"/>
      <c r="Y297" s="264" t="str">
        <f>IF(AND(IF($W297="",IF($E297+$F297&gt;$E297+$G297,$E297+$F297,$E297+$G297),"XXX")&lt;=IF($E297+$F297&gt;$E297+$G297,$E297+$F297,$E297+$G297),IF($W297="",IF($E297+$F297&gt;$E297+$G297,$E297+$F297,$E297+$G297),"XXX")&gt;=IF($E297+$F297&lt;$E297+$G297,$E297+$F297,$E297+$G297)),"",IF(OR($W297=Translation!$C$50,$W297=Translation!$D$50),"",IF(OR($W297=Translation!$C$51,$W297=Translation!$D$51),Translation!$K$5,IF($W297&gt;IF($E297+$F297&gt;$E297+$G297,$E297+$F297,$E297+$G297),$W297-IF($E297+$F297&gt;$E297+$G297,$E297+$F297,$E297+$G297),IF($W297&lt;IF($E297+$F297&lt;$E297+$G297,$E297+$F297,$E297+$G297),$W297-IF($E297+$F297&lt;$E297+$G297,$E297+$F297,$E297+$G297),"")))))</f>
        <v/>
      </c>
      <c r="Z297" s="265" t="str">
        <f>IF(AND(IF($X297="",IF($E297+$F297&gt;$E297+$G297,$E297+$F297,$E297+$G297),"XXX")&lt;=IF($E297+$F297&gt;$E297+$G297,$E297+$F297,$E297+$G297),IF($X297="",IF($E297+$F297&gt;$E297+$G297,$E297+$F297,$E297+$G297),"XXX")&gt;=IF($E297+$F297&lt;$E297+$G297,$E297+$F297,$E297+$G297)),"",IF(OR($X297=Translation!$C$50,$X297=Translation!$D$50),"",IF(OR($X297=Translation!$C$51,$X297=Translation!$D$51),Translation!$K$5,IF($X297&gt;IF($E297+$F297&gt;$E297+$G297,$E297+$F297,$E297+$G297),$X297-IF($E297+$F297&gt;$E297+$G297,$E297+$F297,$E297+$G297),IF($X297&lt;IF($E297+$F297&lt;$E297+$G297,$E297+$F297,$E297+$G297),$X297-IF($E297+$F297&lt;$E297+$G297,$E297+$F297,$E297+$G297),"")))))</f>
        <v/>
      </c>
      <c r="AA297" s="278" t="str">
        <f>IF(ISBLANK(Report!AI297),"",AI297)</f>
        <v/>
      </c>
      <c r="AB297" s="25" t="str">
        <f t="shared" si="17"/>
        <v/>
      </c>
      <c r="AC297" s="26" t="str">
        <f t="shared" si="18"/>
        <v/>
      </c>
      <c r="AE297" s="45"/>
      <c r="AF297" s="177">
        <v>296</v>
      </c>
      <c r="AG297" s="177" t="str">
        <f t="shared" si="16"/>
        <v/>
      </c>
      <c r="AH297" s="177"/>
      <c r="AI297" s="16"/>
      <c r="AJ297" s="189"/>
    </row>
    <row r="298" spans="1:36" ht="17.399999999999999" x14ac:dyDescent="0.3">
      <c r="A298" s="190"/>
      <c r="B298" s="196"/>
      <c r="C298" s="267"/>
      <c r="D298" s="268"/>
      <c r="E298" s="269"/>
      <c r="F298" s="269"/>
      <c r="G298" s="269"/>
      <c r="H298" s="270" t="str">
        <f>IF(AND(I298&lt;&gt;"",I298&lt;&gt;"None"),VLOOKUP(I298,Translation!$N$4:$O$111,2,FALSE),"")</f>
        <v/>
      </c>
      <c r="I298" s="270"/>
      <c r="J298" s="269"/>
      <c r="K298" s="269"/>
      <c r="L298" s="269"/>
      <c r="M298" s="271"/>
      <c r="N298" s="272"/>
      <c r="O298" s="273" t="str">
        <f>IF(AND(IF($J298="",IF($E298+$F298&gt;$E298+$G298,$E298+$F298,$E298+$G298),"XXX")&lt;=IF($E298+$F298&gt;$E298+$G298,$E298+$F298,$E298+$G298),IF($J298="",IF($E298+$F298&gt;$E298+$G298,$E298+$F298,$E298+$G298),"XXX")&gt;=IF($E298+$F298&lt;$E298+$G298,$E298+$F298,$E298+$G298)),"",IF(OR($J298=Translation!$C$50,$J298=Translation!$D$50),"",IF(OR($J298=Translation!$C$51,$J298=Translation!$D$51),Translation!$K$5,IF($J298&gt;IF($E298+$F298&gt;$E298+$G298,$E298+$F298,$E298+$G298),$J298-IF($E298+$F298&gt;$E298+$G298,$E298+$F298,$E298+$G298),IF($J298&lt;IF($E298+$F298&lt;$E298+$G298,$E298+$F298,$E298+$G298),$J298-IF($E298+$F298&lt;$E298+$G298,$E298+$F298,$E298+$G298),"")))))</f>
        <v/>
      </c>
      <c r="P298" s="274" t="str">
        <f>IF(AND(IF($K298="",IF($E298+$F298&gt;$E298+$G298,$E298+$F298,$E298+$G298),"XXX")&lt;=IF($E298+$F298&gt;$E298+$G298,$E298+$F298,$E298+$G298),IF($K298="",IF($E298+$F298&gt;$E298+$G298,$E298+$F298,$E298+$G298),"XXX")&gt;=IF($E298+$F298&lt;$E298+$G298,$E298+$F298,$E298+$G298)),"",IF(OR($K298=Translation!$C$50,$K298=Translation!$D$50),"",IF(OR($K298=Translation!$C$51,$K298=Translation!$D$51),Translation!$K$5,IF($K298&gt;IF($E298+$F298&gt;$E298+$G298,$E298+$F298,$E298+$G298),$K298-IF($E298+$F298&gt;$E298+$G298,$E298+$F298,$E298+$G298),IF($K298&lt;IF($E298+$F298&lt;$E298+$G298,$E298+$F298,$E298+$G298),$K298-IF($E298+$F298&lt;$E298+$G298,$E298+$F298,$E298+$G298),"")))))</f>
        <v/>
      </c>
      <c r="Q298" s="274" t="str">
        <f>IF(AND(IF($L298="",IF($E298+$F298&gt;$E298+$G298,$E298+$F298,$E298+$G298),"XXX")&lt;=IF($E298+$F298&gt;$E298+$G298,$E298+$F298,$E298+$G298),IF($L298="",IF($E298+$F298&gt;$E298+$G298,$E298+$F298,$E298+$G298),"XXX")&gt;=IF($E298+$F298&lt;$E298+$G298,$E298+$F298,$E298+$G298)),"",IF(OR($L298=Translation!$C$50,$L298=Translation!$D$50),"",IF(OR($L298=Translation!$C$51,$L298=Translation!$D$51),Translation!$K$5,IF($L298&gt;IF($E298+$F298&gt;$E298+$G298,$E298+$F298,$E298+$G298),$L298-IF($E298+$F298&gt;$E298+$G298,$E298+$F298,$E298+$G298),IF($L298&lt;IF($E298+$F298&lt;$E298+$G298,$E298+$F298,$E298+$G298),$L298-IF($E298+$F298&lt;$E298+$G298,$E298+$F298,$E298+$G298),"")))))</f>
        <v/>
      </c>
      <c r="R298" s="274" t="str">
        <f>IF(AND(IF($M298="",IF($E298+$F298&gt;$E298+$G298,$E298+$F298,$E298+$G298),"XXX")&lt;=IF($E298+$F298&gt;$E298+$G298,$E298+$F298,$E298+$G298),IF($M298="",IF($E298+$F298&gt;$E298+$G298,$E298+$F298,$E298+$G298),"XXX")&gt;=IF($E298+$F298&lt;$E298+$G298,$E298+$F298,$E298+$G298)),"",IF(OR($M298=Translation!$C$50,$M298=Translation!$D$50),"",IF(OR($M298=Translation!$C$51,$M298=Translation!$D$51),Translation!$K$5,IF($M298&gt;IF($E298+$F298&gt;$E298+$G298,$E298+$F298,$E298+$G298),$M298-IF($E298+$F298&gt;$E298+$G298,$E298+$F298,$E298+$G298),IF($M298&lt;IF($E298+$F298&lt;$E298+$G298,$E298+$F298,$E298+$G298),$M298-IF($E298+$F298&lt;$E298+$G298,$E298+$F298,$E298+$G298),"")))))</f>
        <v/>
      </c>
      <c r="S298" s="275"/>
      <c r="T298" s="23" t="str">
        <f t="shared" si="15"/>
        <v/>
      </c>
      <c r="U298" s="24" t="str">
        <f t="shared" si="19"/>
        <v/>
      </c>
      <c r="V298" s="261"/>
      <c r="W298" s="276"/>
      <c r="X298" s="277"/>
      <c r="Y298" s="264" t="str">
        <f>IF(AND(IF($W298="",IF($E298+$F298&gt;$E298+$G298,$E298+$F298,$E298+$G298),"XXX")&lt;=IF($E298+$F298&gt;$E298+$G298,$E298+$F298,$E298+$G298),IF($W298="",IF($E298+$F298&gt;$E298+$G298,$E298+$F298,$E298+$G298),"XXX")&gt;=IF($E298+$F298&lt;$E298+$G298,$E298+$F298,$E298+$G298)),"",IF(OR($W298=Translation!$C$50,$W298=Translation!$D$50),"",IF(OR($W298=Translation!$C$51,$W298=Translation!$D$51),Translation!$K$5,IF($W298&gt;IF($E298+$F298&gt;$E298+$G298,$E298+$F298,$E298+$G298),$W298-IF($E298+$F298&gt;$E298+$G298,$E298+$F298,$E298+$G298),IF($W298&lt;IF($E298+$F298&lt;$E298+$G298,$E298+$F298,$E298+$G298),$W298-IF($E298+$F298&lt;$E298+$G298,$E298+$F298,$E298+$G298),"")))))</f>
        <v/>
      </c>
      <c r="Z298" s="265" t="str">
        <f>IF(AND(IF($X298="",IF($E298+$F298&gt;$E298+$G298,$E298+$F298,$E298+$G298),"XXX")&lt;=IF($E298+$F298&gt;$E298+$G298,$E298+$F298,$E298+$G298),IF($X298="",IF($E298+$F298&gt;$E298+$G298,$E298+$F298,$E298+$G298),"XXX")&gt;=IF($E298+$F298&lt;$E298+$G298,$E298+$F298,$E298+$G298)),"",IF(OR($X298=Translation!$C$50,$X298=Translation!$D$50),"",IF(OR($X298=Translation!$C$51,$X298=Translation!$D$51),Translation!$K$5,IF($X298&gt;IF($E298+$F298&gt;$E298+$G298,$E298+$F298,$E298+$G298),$X298-IF($E298+$F298&gt;$E298+$G298,$E298+$F298,$E298+$G298),IF($X298&lt;IF($E298+$F298&lt;$E298+$G298,$E298+$F298,$E298+$G298),$X298-IF($E298+$F298&lt;$E298+$G298,$E298+$F298,$E298+$G298),"")))))</f>
        <v/>
      </c>
      <c r="AA298" s="278" t="str">
        <f>IF(ISBLANK(Report!AI298),"",AI298)</f>
        <v/>
      </c>
      <c r="AB298" s="25" t="str">
        <f t="shared" si="17"/>
        <v/>
      </c>
      <c r="AC298" s="26" t="str">
        <f t="shared" si="18"/>
        <v/>
      </c>
      <c r="AE298" s="45"/>
      <c r="AF298" s="15">
        <v>297</v>
      </c>
      <c r="AG298" s="177" t="str">
        <f t="shared" si="16"/>
        <v/>
      </c>
      <c r="AH298" s="177"/>
      <c r="AI298" s="16"/>
      <c r="AJ298" s="189"/>
    </row>
    <row r="299" spans="1:36" ht="17.399999999999999" x14ac:dyDescent="0.3">
      <c r="A299" s="190"/>
      <c r="B299" s="196"/>
      <c r="C299" s="267"/>
      <c r="D299" s="268"/>
      <c r="E299" s="269"/>
      <c r="F299" s="269"/>
      <c r="G299" s="269"/>
      <c r="H299" s="270" t="str">
        <f>IF(AND(I299&lt;&gt;"",I299&lt;&gt;"None"),VLOOKUP(I299,Translation!$N$4:$O$111,2,FALSE),"")</f>
        <v/>
      </c>
      <c r="I299" s="270"/>
      <c r="J299" s="269"/>
      <c r="K299" s="269"/>
      <c r="L299" s="269"/>
      <c r="M299" s="271"/>
      <c r="N299" s="272"/>
      <c r="O299" s="273" t="str">
        <f>IF(AND(IF($J299="",IF($E299+$F299&gt;$E299+$G299,$E299+$F299,$E299+$G299),"XXX")&lt;=IF($E299+$F299&gt;$E299+$G299,$E299+$F299,$E299+$G299),IF($J299="",IF($E299+$F299&gt;$E299+$G299,$E299+$F299,$E299+$G299),"XXX")&gt;=IF($E299+$F299&lt;$E299+$G299,$E299+$F299,$E299+$G299)),"",IF(OR($J299=Translation!$C$50,$J299=Translation!$D$50),"",IF(OR($J299=Translation!$C$51,$J299=Translation!$D$51),Translation!$K$5,IF($J299&gt;IF($E299+$F299&gt;$E299+$G299,$E299+$F299,$E299+$G299),$J299-IF($E299+$F299&gt;$E299+$G299,$E299+$F299,$E299+$G299),IF($J299&lt;IF($E299+$F299&lt;$E299+$G299,$E299+$F299,$E299+$G299),$J299-IF($E299+$F299&lt;$E299+$G299,$E299+$F299,$E299+$G299),"")))))</f>
        <v/>
      </c>
      <c r="P299" s="274" t="str">
        <f>IF(AND(IF($K299="",IF($E299+$F299&gt;$E299+$G299,$E299+$F299,$E299+$G299),"XXX")&lt;=IF($E299+$F299&gt;$E299+$G299,$E299+$F299,$E299+$G299),IF($K299="",IF($E299+$F299&gt;$E299+$G299,$E299+$F299,$E299+$G299),"XXX")&gt;=IF($E299+$F299&lt;$E299+$G299,$E299+$F299,$E299+$G299)),"",IF(OR($K299=Translation!$C$50,$K299=Translation!$D$50),"",IF(OR($K299=Translation!$C$51,$K299=Translation!$D$51),Translation!$K$5,IF($K299&gt;IF($E299+$F299&gt;$E299+$G299,$E299+$F299,$E299+$G299),$K299-IF($E299+$F299&gt;$E299+$G299,$E299+$F299,$E299+$G299),IF($K299&lt;IF($E299+$F299&lt;$E299+$G299,$E299+$F299,$E299+$G299),$K299-IF($E299+$F299&lt;$E299+$G299,$E299+$F299,$E299+$G299),"")))))</f>
        <v/>
      </c>
      <c r="Q299" s="274" t="str">
        <f>IF(AND(IF($L299="",IF($E299+$F299&gt;$E299+$G299,$E299+$F299,$E299+$G299),"XXX")&lt;=IF($E299+$F299&gt;$E299+$G299,$E299+$F299,$E299+$G299),IF($L299="",IF($E299+$F299&gt;$E299+$G299,$E299+$F299,$E299+$G299),"XXX")&gt;=IF($E299+$F299&lt;$E299+$G299,$E299+$F299,$E299+$G299)),"",IF(OR($L299=Translation!$C$50,$L299=Translation!$D$50),"",IF(OR($L299=Translation!$C$51,$L299=Translation!$D$51),Translation!$K$5,IF($L299&gt;IF($E299+$F299&gt;$E299+$G299,$E299+$F299,$E299+$G299),$L299-IF($E299+$F299&gt;$E299+$G299,$E299+$F299,$E299+$G299),IF($L299&lt;IF($E299+$F299&lt;$E299+$G299,$E299+$F299,$E299+$G299),$L299-IF($E299+$F299&lt;$E299+$G299,$E299+$F299,$E299+$G299),"")))))</f>
        <v/>
      </c>
      <c r="R299" s="274" t="str">
        <f>IF(AND(IF($M299="",IF($E299+$F299&gt;$E299+$G299,$E299+$F299,$E299+$G299),"XXX")&lt;=IF($E299+$F299&gt;$E299+$G299,$E299+$F299,$E299+$G299),IF($M299="",IF($E299+$F299&gt;$E299+$G299,$E299+$F299,$E299+$G299),"XXX")&gt;=IF($E299+$F299&lt;$E299+$G299,$E299+$F299,$E299+$G299)),"",IF(OR($M299=Translation!$C$50,$M299=Translation!$D$50),"",IF(OR($M299=Translation!$C$51,$M299=Translation!$D$51),Translation!$K$5,IF($M299&gt;IF($E299+$F299&gt;$E299+$G299,$E299+$F299,$E299+$G299),$M299-IF($E299+$F299&gt;$E299+$G299,$E299+$F299,$E299+$G299),IF($M299&lt;IF($E299+$F299&lt;$E299+$G299,$E299+$F299,$E299+$G299),$M299-IF($E299+$F299&lt;$E299+$G299,$E299+$F299,$E299+$G299),"")))))</f>
        <v/>
      </c>
      <c r="S299" s="275"/>
      <c r="T299" s="23" t="str">
        <f t="shared" si="15"/>
        <v/>
      </c>
      <c r="U299" s="24" t="str">
        <f t="shared" si="19"/>
        <v/>
      </c>
      <c r="V299" s="261"/>
      <c r="W299" s="276"/>
      <c r="X299" s="277"/>
      <c r="Y299" s="264" t="str">
        <f>IF(AND(IF($W299="",IF($E299+$F299&gt;$E299+$G299,$E299+$F299,$E299+$G299),"XXX")&lt;=IF($E299+$F299&gt;$E299+$G299,$E299+$F299,$E299+$G299),IF($W299="",IF($E299+$F299&gt;$E299+$G299,$E299+$F299,$E299+$G299),"XXX")&gt;=IF($E299+$F299&lt;$E299+$G299,$E299+$F299,$E299+$G299)),"",IF(OR($W299=Translation!$C$50,$W299=Translation!$D$50),"",IF(OR($W299=Translation!$C$51,$W299=Translation!$D$51),Translation!$K$5,IF($W299&gt;IF($E299+$F299&gt;$E299+$G299,$E299+$F299,$E299+$G299),$W299-IF($E299+$F299&gt;$E299+$G299,$E299+$F299,$E299+$G299),IF($W299&lt;IF($E299+$F299&lt;$E299+$G299,$E299+$F299,$E299+$G299),$W299-IF($E299+$F299&lt;$E299+$G299,$E299+$F299,$E299+$G299),"")))))</f>
        <v/>
      </c>
      <c r="Z299" s="265" t="str">
        <f>IF(AND(IF($X299="",IF($E299+$F299&gt;$E299+$G299,$E299+$F299,$E299+$G299),"XXX")&lt;=IF($E299+$F299&gt;$E299+$G299,$E299+$F299,$E299+$G299),IF($X299="",IF($E299+$F299&gt;$E299+$G299,$E299+$F299,$E299+$G299),"XXX")&gt;=IF($E299+$F299&lt;$E299+$G299,$E299+$F299,$E299+$G299)),"",IF(OR($X299=Translation!$C$50,$X299=Translation!$D$50),"",IF(OR($X299=Translation!$C$51,$X299=Translation!$D$51),Translation!$K$5,IF($X299&gt;IF($E299+$F299&gt;$E299+$G299,$E299+$F299,$E299+$G299),$X299-IF($E299+$F299&gt;$E299+$G299,$E299+$F299,$E299+$G299),IF($X299&lt;IF($E299+$F299&lt;$E299+$G299,$E299+$F299,$E299+$G299),$X299-IF($E299+$F299&lt;$E299+$G299,$E299+$F299,$E299+$G299),"")))))</f>
        <v/>
      </c>
      <c r="AA299" s="278" t="str">
        <f>IF(ISBLANK(Report!AI299),"",AI299)</f>
        <v/>
      </c>
      <c r="AB299" s="25" t="str">
        <f t="shared" si="17"/>
        <v/>
      </c>
      <c r="AC299" s="26" t="str">
        <f t="shared" si="18"/>
        <v/>
      </c>
      <c r="AE299" s="45"/>
      <c r="AF299" s="177">
        <v>298</v>
      </c>
      <c r="AG299" s="177" t="str">
        <f t="shared" si="16"/>
        <v/>
      </c>
      <c r="AH299" s="177"/>
      <c r="AI299" s="16"/>
      <c r="AJ299" s="189"/>
    </row>
    <row r="300" spans="1:36" ht="17.399999999999999" x14ac:dyDescent="0.3">
      <c r="A300" s="190"/>
      <c r="B300" s="196"/>
      <c r="C300" s="267"/>
      <c r="D300" s="268"/>
      <c r="E300" s="269"/>
      <c r="F300" s="269"/>
      <c r="G300" s="269"/>
      <c r="H300" s="270" t="str">
        <f>IF(AND(I300&lt;&gt;"",I300&lt;&gt;"None"),VLOOKUP(I300,Translation!$N$4:$O$111,2,FALSE),"")</f>
        <v/>
      </c>
      <c r="I300" s="270"/>
      <c r="J300" s="269"/>
      <c r="K300" s="269"/>
      <c r="L300" s="269"/>
      <c r="M300" s="271"/>
      <c r="N300" s="272"/>
      <c r="O300" s="273" t="str">
        <f>IF(AND(IF($J300="",IF($E300+$F300&gt;$E300+$G300,$E300+$F300,$E300+$G300),"XXX")&lt;=IF($E300+$F300&gt;$E300+$G300,$E300+$F300,$E300+$G300),IF($J300="",IF($E300+$F300&gt;$E300+$G300,$E300+$F300,$E300+$G300),"XXX")&gt;=IF($E300+$F300&lt;$E300+$G300,$E300+$F300,$E300+$G300)),"",IF(OR($J300=Translation!$C$50,$J300=Translation!$D$50),"",IF(OR($J300=Translation!$C$51,$J300=Translation!$D$51),Translation!$K$5,IF($J300&gt;IF($E300+$F300&gt;$E300+$G300,$E300+$F300,$E300+$G300),$J300-IF($E300+$F300&gt;$E300+$G300,$E300+$F300,$E300+$G300),IF($J300&lt;IF($E300+$F300&lt;$E300+$G300,$E300+$F300,$E300+$G300),$J300-IF($E300+$F300&lt;$E300+$G300,$E300+$F300,$E300+$G300),"")))))</f>
        <v/>
      </c>
      <c r="P300" s="274" t="str">
        <f>IF(AND(IF($K300="",IF($E300+$F300&gt;$E300+$G300,$E300+$F300,$E300+$G300),"XXX")&lt;=IF($E300+$F300&gt;$E300+$G300,$E300+$F300,$E300+$G300),IF($K300="",IF($E300+$F300&gt;$E300+$G300,$E300+$F300,$E300+$G300),"XXX")&gt;=IF($E300+$F300&lt;$E300+$G300,$E300+$F300,$E300+$G300)),"",IF(OR($K300=Translation!$C$50,$K300=Translation!$D$50),"",IF(OR($K300=Translation!$C$51,$K300=Translation!$D$51),Translation!$K$5,IF($K300&gt;IF($E300+$F300&gt;$E300+$G300,$E300+$F300,$E300+$G300),$K300-IF($E300+$F300&gt;$E300+$G300,$E300+$F300,$E300+$G300),IF($K300&lt;IF($E300+$F300&lt;$E300+$G300,$E300+$F300,$E300+$G300),$K300-IF($E300+$F300&lt;$E300+$G300,$E300+$F300,$E300+$G300),"")))))</f>
        <v/>
      </c>
      <c r="Q300" s="274" t="str">
        <f>IF(AND(IF($L300="",IF($E300+$F300&gt;$E300+$G300,$E300+$F300,$E300+$G300),"XXX")&lt;=IF($E300+$F300&gt;$E300+$G300,$E300+$F300,$E300+$G300),IF($L300="",IF($E300+$F300&gt;$E300+$G300,$E300+$F300,$E300+$G300),"XXX")&gt;=IF($E300+$F300&lt;$E300+$G300,$E300+$F300,$E300+$G300)),"",IF(OR($L300=Translation!$C$50,$L300=Translation!$D$50),"",IF(OR($L300=Translation!$C$51,$L300=Translation!$D$51),Translation!$K$5,IF($L300&gt;IF($E300+$F300&gt;$E300+$G300,$E300+$F300,$E300+$G300),$L300-IF($E300+$F300&gt;$E300+$G300,$E300+$F300,$E300+$G300),IF($L300&lt;IF($E300+$F300&lt;$E300+$G300,$E300+$F300,$E300+$G300),$L300-IF($E300+$F300&lt;$E300+$G300,$E300+$F300,$E300+$G300),"")))))</f>
        <v/>
      </c>
      <c r="R300" s="274" t="str">
        <f>IF(AND(IF($M300="",IF($E300+$F300&gt;$E300+$G300,$E300+$F300,$E300+$G300),"XXX")&lt;=IF($E300+$F300&gt;$E300+$G300,$E300+$F300,$E300+$G300),IF($M300="",IF($E300+$F300&gt;$E300+$G300,$E300+$F300,$E300+$G300),"XXX")&gt;=IF($E300+$F300&lt;$E300+$G300,$E300+$F300,$E300+$G300)),"",IF(OR($M300=Translation!$C$50,$M300=Translation!$D$50),"",IF(OR($M300=Translation!$C$51,$M300=Translation!$D$51),Translation!$K$5,IF($M300&gt;IF($E300+$F300&gt;$E300+$G300,$E300+$F300,$E300+$G300),$M300-IF($E300+$F300&gt;$E300+$G300,$E300+$F300,$E300+$G300),IF($M300&lt;IF($E300+$F300&lt;$E300+$G300,$E300+$F300,$E300+$G300),$M300-IF($E300+$F300&lt;$E300+$G300,$E300+$F300,$E300+$G300),"")))))</f>
        <v/>
      </c>
      <c r="S300" s="275"/>
      <c r="T300" s="23" t="str">
        <f t="shared" si="15"/>
        <v/>
      </c>
      <c r="U300" s="24" t="str">
        <f t="shared" si="19"/>
        <v/>
      </c>
      <c r="V300" s="261"/>
      <c r="W300" s="276"/>
      <c r="X300" s="277"/>
      <c r="Y300" s="264" t="str">
        <f>IF(AND(IF($W300="",IF($E300+$F300&gt;$E300+$G300,$E300+$F300,$E300+$G300),"XXX")&lt;=IF($E300+$F300&gt;$E300+$G300,$E300+$F300,$E300+$G300),IF($W300="",IF($E300+$F300&gt;$E300+$G300,$E300+$F300,$E300+$G300),"XXX")&gt;=IF($E300+$F300&lt;$E300+$G300,$E300+$F300,$E300+$G300)),"",IF(OR($W300=Translation!$C$50,$W300=Translation!$D$50),"",IF(OR($W300=Translation!$C$51,$W300=Translation!$D$51),Translation!$K$5,IF($W300&gt;IF($E300+$F300&gt;$E300+$G300,$E300+$F300,$E300+$G300),$W300-IF($E300+$F300&gt;$E300+$G300,$E300+$F300,$E300+$G300),IF($W300&lt;IF($E300+$F300&lt;$E300+$G300,$E300+$F300,$E300+$G300),$W300-IF($E300+$F300&lt;$E300+$G300,$E300+$F300,$E300+$G300),"")))))</f>
        <v/>
      </c>
      <c r="Z300" s="265" t="str">
        <f>IF(AND(IF($X300="",IF($E300+$F300&gt;$E300+$G300,$E300+$F300,$E300+$G300),"XXX")&lt;=IF($E300+$F300&gt;$E300+$G300,$E300+$F300,$E300+$G300),IF($X300="",IF($E300+$F300&gt;$E300+$G300,$E300+$F300,$E300+$G300),"XXX")&gt;=IF($E300+$F300&lt;$E300+$G300,$E300+$F300,$E300+$G300)),"",IF(OR($X300=Translation!$C$50,$X300=Translation!$D$50),"",IF(OR($X300=Translation!$C$51,$X300=Translation!$D$51),Translation!$K$5,IF($X300&gt;IF($E300+$F300&gt;$E300+$G300,$E300+$F300,$E300+$G300),$X300-IF($E300+$F300&gt;$E300+$G300,$E300+$F300,$E300+$G300),IF($X300&lt;IF($E300+$F300&lt;$E300+$G300,$E300+$F300,$E300+$G300),$X300-IF($E300+$F300&lt;$E300+$G300,$E300+$F300,$E300+$G300),"")))))</f>
        <v/>
      </c>
      <c r="AA300" s="278" t="str">
        <f>IF(ISBLANK(Report!AI300),"",AI300)</f>
        <v/>
      </c>
      <c r="AB300" s="25" t="str">
        <f t="shared" si="17"/>
        <v/>
      </c>
      <c r="AC300" s="26" t="str">
        <f t="shared" si="18"/>
        <v/>
      </c>
      <c r="AE300" s="45"/>
      <c r="AF300" s="15">
        <v>299</v>
      </c>
      <c r="AG300" s="177" t="str">
        <f t="shared" si="16"/>
        <v/>
      </c>
      <c r="AH300" s="177"/>
      <c r="AI300" s="16"/>
      <c r="AJ300" s="189"/>
    </row>
    <row r="301" spans="1:36" ht="17.399999999999999" x14ac:dyDescent="0.3">
      <c r="A301" s="190"/>
      <c r="B301" s="196"/>
      <c r="C301" s="267"/>
      <c r="D301" s="268"/>
      <c r="E301" s="269"/>
      <c r="F301" s="269"/>
      <c r="G301" s="269"/>
      <c r="H301" s="270" t="str">
        <f>IF(AND(I301&lt;&gt;"",I301&lt;&gt;"None"),VLOOKUP(I301,Translation!$N$4:$O$111,2,FALSE),"")</f>
        <v/>
      </c>
      <c r="I301" s="270"/>
      <c r="J301" s="269"/>
      <c r="K301" s="269"/>
      <c r="L301" s="269"/>
      <c r="M301" s="271"/>
      <c r="N301" s="272"/>
      <c r="O301" s="273" t="str">
        <f>IF(AND(IF($J301="",IF($E301+$F301&gt;$E301+$G301,$E301+$F301,$E301+$G301),"XXX")&lt;=IF($E301+$F301&gt;$E301+$G301,$E301+$F301,$E301+$G301),IF($J301="",IF($E301+$F301&gt;$E301+$G301,$E301+$F301,$E301+$G301),"XXX")&gt;=IF($E301+$F301&lt;$E301+$G301,$E301+$F301,$E301+$G301)),"",IF(OR($J301=Translation!$C$50,$J301=Translation!$D$50),"",IF(OR($J301=Translation!$C$51,$J301=Translation!$D$51),Translation!$K$5,IF($J301&gt;IF($E301+$F301&gt;$E301+$G301,$E301+$F301,$E301+$G301),$J301-IF($E301+$F301&gt;$E301+$G301,$E301+$F301,$E301+$G301),IF($J301&lt;IF($E301+$F301&lt;$E301+$G301,$E301+$F301,$E301+$G301),$J301-IF($E301+$F301&lt;$E301+$G301,$E301+$F301,$E301+$G301),"")))))</f>
        <v/>
      </c>
      <c r="P301" s="274" t="str">
        <f>IF(AND(IF($K301="",IF($E301+$F301&gt;$E301+$G301,$E301+$F301,$E301+$G301),"XXX")&lt;=IF($E301+$F301&gt;$E301+$G301,$E301+$F301,$E301+$G301),IF($K301="",IF($E301+$F301&gt;$E301+$G301,$E301+$F301,$E301+$G301),"XXX")&gt;=IF($E301+$F301&lt;$E301+$G301,$E301+$F301,$E301+$G301)),"",IF(OR($K301=Translation!$C$50,$K301=Translation!$D$50),"",IF(OR($K301=Translation!$C$51,$K301=Translation!$D$51),Translation!$K$5,IF($K301&gt;IF($E301+$F301&gt;$E301+$G301,$E301+$F301,$E301+$G301),$K301-IF($E301+$F301&gt;$E301+$G301,$E301+$F301,$E301+$G301),IF($K301&lt;IF($E301+$F301&lt;$E301+$G301,$E301+$F301,$E301+$G301),$K301-IF($E301+$F301&lt;$E301+$G301,$E301+$F301,$E301+$G301),"")))))</f>
        <v/>
      </c>
      <c r="Q301" s="274" t="str">
        <f>IF(AND(IF($L301="",IF($E301+$F301&gt;$E301+$G301,$E301+$F301,$E301+$G301),"XXX")&lt;=IF($E301+$F301&gt;$E301+$G301,$E301+$F301,$E301+$G301),IF($L301="",IF($E301+$F301&gt;$E301+$G301,$E301+$F301,$E301+$G301),"XXX")&gt;=IF($E301+$F301&lt;$E301+$G301,$E301+$F301,$E301+$G301)),"",IF(OR($L301=Translation!$C$50,$L301=Translation!$D$50),"",IF(OR($L301=Translation!$C$51,$L301=Translation!$D$51),Translation!$K$5,IF($L301&gt;IF($E301+$F301&gt;$E301+$G301,$E301+$F301,$E301+$G301),$L301-IF($E301+$F301&gt;$E301+$G301,$E301+$F301,$E301+$G301),IF($L301&lt;IF($E301+$F301&lt;$E301+$G301,$E301+$F301,$E301+$G301),$L301-IF($E301+$F301&lt;$E301+$G301,$E301+$F301,$E301+$G301),"")))))</f>
        <v/>
      </c>
      <c r="R301" s="274" t="str">
        <f>IF(AND(IF($M301="",IF($E301+$F301&gt;$E301+$G301,$E301+$F301,$E301+$G301),"XXX")&lt;=IF($E301+$F301&gt;$E301+$G301,$E301+$F301,$E301+$G301),IF($M301="",IF($E301+$F301&gt;$E301+$G301,$E301+$F301,$E301+$G301),"XXX")&gt;=IF($E301+$F301&lt;$E301+$G301,$E301+$F301,$E301+$G301)),"",IF(OR($M301=Translation!$C$50,$M301=Translation!$D$50),"",IF(OR($M301=Translation!$C$51,$M301=Translation!$D$51),Translation!$K$5,IF($M301&gt;IF($E301+$F301&gt;$E301+$G301,$E301+$F301,$E301+$G301),$M301-IF($E301+$F301&gt;$E301+$G301,$E301+$F301,$E301+$G301),IF($M301&lt;IF($E301+$F301&lt;$E301+$G301,$E301+$F301,$E301+$G301),$M301-IF($E301+$F301&lt;$E301+$G301,$E301+$F301,$E301+$G301),"")))))</f>
        <v/>
      </c>
      <c r="S301" s="275"/>
      <c r="T301" s="23" t="str">
        <f t="shared" si="15"/>
        <v/>
      </c>
      <c r="U301" s="24" t="str">
        <f t="shared" si="19"/>
        <v/>
      </c>
      <c r="V301" s="261"/>
      <c r="W301" s="276"/>
      <c r="X301" s="277"/>
      <c r="Y301" s="264" t="str">
        <f>IF(AND(IF($W301="",IF($E301+$F301&gt;$E301+$G301,$E301+$F301,$E301+$G301),"XXX")&lt;=IF($E301+$F301&gt;$E301+$G301,$E301+$F301,$E301+$G301),IF($W301="",IF($E301+$F301&gt;$E301+$G301,$E301+$F301,$E301+$G301),"XXX")&gt;=IF($E301+$F301&lt;$E301+$G301,$E301+$F301,$E301+$G301)),"",IF(OR($W301=Translation!$C$50,$W301=Translation!$D$50),"",IF(OR($W301=Translation!$C$51,$W301=Translation!$D$51),Translation!$K$5,IF($W301&gt;IF($E301+$F301&gt;$E301+$G301,$E301+$F301,$E301+$G301),$W301-IF($E301+$F301&gt;$E301+$G301,$E301+$F301,$E301+$G301),IF($W301&lt;IF($E301+$F301&lt;$E301+$G301,$E301+$F301,$E301+$G301),$W301-IF($E301+$F301&lt;$E301+$G301,$E301+$F301,$E301+$G301),"")))))</f>
        <v/>
      </c>
      <c r="Z301" s="265" t="str">
        <f>IF(AND(IF($X301="",IF($E301+$F301&gt;$E301+$G301,$E301+$F301,$E301+$G301),"XXX")&lt;=IF($E301+$F301&gt;$E301+$G301,$E301+$F301,$E301+$G301),IF($X301="",IF($E301+$F301&gt;$E301+$G301,$E301+$F301,$E301+$G301),"XXX")&gt;=IF($E301+$F301&lt;$E301+$G301,$E301+$F301,$E301+$G301)),"",IF(OR($X301=Translation!$C$50,$X301=Translation!$D$50),"",IF(OR($X301=Translation!$C$51,$X301=Translation!$D$51),Translation!$K$5,IF($X301&gt;IF($E301+$F301&gt;$E301+$G301,$E301+$F301,$E301+$G301),$X301-IF($E301+$F301&gt;$E301+$G301,$E301+$F301,$E301+$G301),IF($X301&lt;IF($E301+$F301&lt;$E301+$G301,$E301+$F301,$E301+$G301),$X301-IF($E301+$F301&lt;$E301+$G301,$E301+$F301,$E301+$G301),"")))))</f>
        <v/>
      </c>
      <c r="AA301" s="278" t="str">
        <f>IF(ISBLANK(Report!AI301),"",AI301)</f>
        <v/>
      </c>
      <c r="AB301" s="25" t="str">
        <f t="shared" si="17"/>
        <v/>
      </c>
      <c r="AC301" s="26" t="str">
        <f t="shared" si="18"/>
        <v/>
      </c>
      <c r="AE301" s="45"/>
      <c r="AF301" s="177">
        <v>300</v>
      </c>
      <c r="AG301" s="177" t="str">
        <f t="shared" si="16"/>
        <v/>
      </c>
      <c r="AH301" s="177"/>
      <c r="AI301" s="16"/>
      <c r="AJ301" s="189"/>
    </row>
    <row r="302" spans="1:36" ht="17.399999999999999" x14ac:dyDescent="0.3">
      <c r="A302" s="190"/>
      <c r="B302" s="196"/>
      <c r="C302" s="267"/>
      <c r="D302" s="268"/>
      <c r="E302" s="269"/>
      <c r="F302" s="269"/>
      <c r="G302" s="269"/>
      <c r="H302" s="270" t="str">
        <f>IF(AND(I302&lt;&gt;"",I302&lt;&gt;"None"),VLOOKUP(I302,Translation!$N$4:$O$111,2,FALSE),"")</f>
        <v/>
      </c>
      <c r="I302" s="270"/>
      <c r="J302" s="269"/>
      <c r="K302" s="269"/>
      <c r="L302" s="269"/>
      <c r="M302" s="271"/>
      <c r="N302" s="272"/>
      <c r="O302" s="273" t="str">
        <f>IF(AND(IF($J302="",IF($E302+$F302&gt;$E302+$G302,$E302+$F302,$E302+$G302),"XXX")&lt;=IF($E302+$F302&gt;$E302+$G302,$E302+$F302,$E302+$G302),IF($J302="",IF($E302+$F302&gt;$E302+$G302,$E302+$F302,$E302+$G302),"XXX")&gt;=IF($E302+$F302&lt;$E302+$G302,$E302+$F302,$E302+$G302)),"",IF(OR($J302=Translation!$C$50,$J302=Translation!$D$50),"",IF(OR($J302=Translation!$C$51,$J302=Translation!$D$51),Translation!$K$5,IF($J302&gt;IF($E302+$F302&gt;$E302+$G302,$E302+$F302,$E302+$G302),$J302-IF($E302+$F302&gt;$E302+$G302,$E302+$F302,$E302+$G302),IF($J302&lt;IF($E302+$F302&lt;$E302+$G302,$E302+$F302,$E302+$G302),$J302-IF($E302+$F302&lt;$E302+$G302,$E302+$F302,$E302+$G302),"")))))</f>
        <v/>
      </c>
      <c r="P302" s="274" t="str">
        <f>IF(AND(IF($K302="",IF($E302+$F302&gt;$E302+$G302,$E302+$F302,$E302+$G302),"XXX")&lt;=IF($E302+$F302&gt;$E302+$G302,$E302+$F302,$E302+$G302),IF($K302="",IF($E302+$F302&gt;$E302+$G302,$E302+$F302,$E302+$G302),"XXX")&gt;=IF($E302+$F302&lt;$E302+$G302,$E302+$F302,$E302+$G302)),"",IF(OR($K302=Translation!$C$50,$K302=Translation!$D$50),"",IF(OR($K302=Translation!$C$51,$K302=Translation!$D$51),Translation!$K$5,IF($K302&gt;IF($E302+$F302&gt;$E302+$G302,$E302+$F302,$E302+$G302),$K302-IF($E302+$F302&gt;$E302+$G302,$E302+$F302,$E302+$G302),IF($K302&lt;IF($E302+$F302&lt;$E302+$G302,$E302+$F302,$E302+$G302),$K302-IF($E302+$F302&lt;$E302+$G302,$E302+$F302,$E302+$G302),"")))))</f>
        <v/>
      </c>
      <c r="Q302" s="274" t="str">
        <f>IF(AND(IF($L302="",IF($E302+$F302&gt;$E302+$G302,$E302+$F302,$E302+$G302),"XXX")&lt;=IF($E302+$F302&gt;$E302+$G302,$E302+$F302,$E302+$G302),IF($L302="",IF($E302+$F302&gt;$E302+$G302,$E302+$F302,$E302+$G302),"XXX")&gt;=IF($E302+$F302&lt;$E302+$G302,$E302+$F302,$E302+$G302)),"",IF(OR($L302=Translation!$C$50,$L302=Translation!$D$50),"",IF(OR($L302=Translation!$C$51,$L302=Translation!$D$51),Translation!$K$5,IF($L302&gt;IF($E302+$F302&gt;$E302+$G302,$E302+$F302,$E302+$G302),$L302-IF($E302+$F302&gt;$E302+$G302,$E302+$F302,$E302+$G302),IF($L302&lt;IF($E302+$F302&lt;$E302+$G302,$E302+$F302,$E302+$G302),$L302-IF($E302+$F302&lt;$E302+$G302,$E302+$F302,$E302+$G302),"")))))</f>
        <v/>
      </c>
      <c r="R302" s="274" t="str">
        <f>IF(AND(IF($M302="",IF($E302+$F302&gt;$E302+$G302,$E302+$F302,$E302+$G302),"XXX")&lt;=IF($E302+$F302&gt;$E302+$G302,$E302+$F302,$E302+$G302),IF($M302="",IF($E302+$F302&gt;$E302+$G302,$E302+$F302,$E302+$G302),"XXX")&gt;=IF($E302+$F302&lt;$E302+$G302,$E302+$F302,$E302+$G302)),"",IF(OR($M302=Translation!$C$50,$M302=Translation!$D$50),"",IF(OR($M302=Translation!$C$51,$M302=Translation!$D$51),Translation!$K$5,IF($M302&gt;IF($E302+$F302&gt;$E302+$G302,$E302+$F302,$E302+$G302),$M302-IF($E302+$F302&gt;$E302+$G302,$E302+$F302,$E302+$G302),IF($M302&lt;IF($E302+$F302&lt;$E302+$G302,$E302+$F302,$E302+$G302),$M302-IF($E302+$F302&lt;$E302+$G302,$E302+$F302,$E302+$G302),"")))))</f>
        <v/>
      </c>
      <c r="S302" s="275"/>
      <c r="T302" s="23" t="str">
        <f t="shared" si="15"/>
        <v/>
      </c>
      <c r="U302" s="24" t="str">
        <f t="shared" si="19"/>
        <v/>
      </c>
      <c r="V302" s="261"/>
      <c r="W302" s="276"/>
      <c r="X302" s="277"/>
      <c r="Y302" s="264" t="str">
        <f>IF(AND(IF($W302="",IF($E302+$F302&gt;$E302+$G302,$E302+$F302,$E302+$G302),"XXX")&lt;=IF($E302+$F302&gt;$E302+$G302,$E302+$F302,$E302+$G302),IF($W302="",IF($E302+$F302&gt;$E302+$G302,$E302+$F302,$E302+$G302),"XXX")&gt;=IF($E302+$F302&lt;$E302+$G302,$E302+$F302,$E302+$G302)),"",IF(OR($W302=Translation!$C$50,$W302=Translation!$D$50),"",IF(OR($W302=Translation!$C$51,$W302=Translation!$D$51),Translation!$K$5,IF($W302&gt;IF($E302+$F302&gt;$E302+$G302,$E302+$F302,$E302+$G302),$W302-IF($E302+$F302&gt;$E302+$G302,$E302+$F302,$E302+$G302),IF($W302&lt;IF($E302+$F302&lt;$E302+$G302,$E302+$F302,$E302+$G302),$W302-IF($E302+$F302&lt;$E302+$G302,$E302+$F302,$E302+$G302),"")))))</f>
        <v/>
      </c>
      <c r="Z302" s="265" t="str">
        <f>IF(AND(IF($X302="",IF($E302+$F302&gt;$E302+$G302,$E302+$F302,$E302+$G302),"XXX")&lt;=IF($E302+$F302&gt;$E302+$G302,$E302+$F302,$E302+$G302),IF($X302="",IF($E302+$F302&gt;$E302+$G302,$E302+$F302,$E302+$G302),"XXX")&gt;=IF($E302+$F302&lt;$E302+$G302,$E302+$F302,$E302+$G302)),"",IF(OR($X302=Translation!$C$50,$X302=Translation!$D$50),"",IF(OR($X302=Translation!$C$51,$X302=Translation!$D$51),Translation!$K$5,IF($X302&gt;IF($E302+$F302&gt;$E302+$G302,$E302+$F302,$E302+$G302),$X302-IF($E302+$F302&gt;$E302+$G302,$E302+$F302,$E302+$G302),IF($X302&lt;IF($E302+$F302&lt;$E302+$G302,$E302+$F302,$E302+$G302),$X302-IF($E302+$F302&lt;$E302+$G302,$E302+$F302,$E302+$G302),"")))))</f>
        <v/>
      </c>
      <c r="AA302" s="278" t="str">
        <f>IF(ISBLANK(Report!AI302),"",AI302)</f>
        <v/>
      </c>
      <c r="AB302" s="25" t="str">
        <f t="shared" si="17"/>
        <v/>
      </c>
      <c r="AC302" s="26" t="str">
        <f t="shared" si="18"/>
        <v/>
      </c>
      <c r="AE302" s="45"/>
      <c r="AF302" s="15">
        <v>301</v>
      </c>
      <c r="AG302" s="177" t="str">
        <f t="shared" si="16"/>
        <v/>
      </c>
      <c r="AH302" s="177"/>
      <c r="AI302" s="16"/>
      <c r="AJ302" s="189"/>
    </row>
    <row r="303" spans="1:36" ht="17.399999999999999" x14ac:dyDescent="0.3">
      <c r="A303" s="190"/>
      <c r="B303" s="196"/>
      <c r="C303" s="267"/>
      <c r="D303" s="268"/>
      <c r="E303" s="269"/>
      <c r="F303" s="269"/>
      <c r="G303" s="269"/>
      <c r="H303" s="270" t="str">
        <f>IF(AND(I303&lt;&gt;"",I303&lt;&gt;"None"),VLOOKUP(I303,Translation!$N$4:$O$111,2,FALSE),"")</f>
        <v/>
      </c>
      <c r="I303" s="270"/>
      <c r="J303" s="269"/>
      <c r="K303" s="269"/>
      <c r="L303" s="269"/>
      <c r="M303" s="271"/>
      <c r="N303" s="272"/>
      <c r="O303" s="273" t="str">
        <f>IF(AND(IF($J303="",IF($E303+$F303&gt;$E303+$G303,$E303+$F303,$E303+$G303),"XXX")&lt;=IF($E303+$F303&gt;$E303+$G303,$E303+$F303,$E303+$G303),IF($J303="",IF($E303+$F303&gt;$E303+$G303,$E303+$F303,$E303+$G303),"XXX")&gt;=IF($E303+$F303&lt;$E303+$G303,$E303+$F303,$E303+$G303)),"",IF(OR($J303=Translation!$C$50,$J303=Translation!$D$50),"",IF(OR($J303=Translation!$C$51,$J303=Translation!$D$51),Translation!$K$5,IF($J303&gt;IF($E303+$F303&gt;$E303+$G303,$E303+$F303,$E303+$G303),$J303-IF($E303+$F303&gt;$E303+$G303,$E303+$F303,$E303+$G303),IF($J303&lt;IF($E303+$F303&lt;$E303+$G303,$E303+$F303,$E303+$G303),$J303-IF($E303+$F303&lt;$E303+$G303,$E303+$F303,$E303+$G303),"")))))</f>
        <v/>
      </c>
      <c r="P303" s="274" t="str">
        <f>IF(AND(IF($K303="",IF($E303+$F303&gt;$E303+$G303,$E303+$F303,$E303+$G303),"XXX")&lt;=IF($E303+$F303&gt;$E303+$G303,$E303+$F303,$E303+$G303),IF($K303="",IF($E303+$F303&gt;$E303+$G303,$E303+$F303,$E303+$G303),"XXX")&gt;=IF($E303+$F303&lt;$E303+$G303,$E303+$F303,$E303+$G303)),"",IF(OR($K303=Translation!$C$50,$K303=Translation!$D$50),"",IF(OR($K303=Translation!$C$51,$K303=Translation!$D$51),Translation!$K$5,IF($K303&gt;IF($E303+$F303&gt;$E303+$G303,$E303+$F303,$E303+$G303),$K303-IF($E303+$F303&gt;$E303+$G303,$E303+$F303,$E303+$G303),IF($K303&lt;IF($E303+$F303&lt;$E303+$G303,$E303+$F303,$E303+$G303),$K303-IF($E303+$F303&lt;$E303+$G303,$E303+$F303,$E303+$G303),"")))))</f>
        <v/>
      </c>
      <c r="Q303" s="274" t="str">
        <f>IF(AND(IF($L303="",IF($E303+$F303&gt;$E303+$G303,$E303+$F303,$E303+$G303),"XXX")&lt;=IF($E303+$F303&gt;$E303+$G303,$E303+$F303,$E303+$G303),IF($L303="",IF($E303+$F303&gt;$E303+$G303,$E303+$F303,$E303+$G303),"XXX")&gt;=IF($E303+$F303&lt;$E303+$G303,$E303+$F303,$E303+$G303)),"",IF(OR($L303=Translation!$C$50,$L303=Translation!$D$50),"",IF(OR($L303=Translation!$C$51,$L303=Translation!$D$51),Translation!$K$5,IF($L303&gt;IF($E303+$F303&gt;$E303+$G303,$E303+$F303,$E303+$G303),$L303-IF($E303+$F303&gt;$E303+$G303,$E303+$F303,$E303+$G303),IF($L303&lt;IF($E303+$F303&lt;$E303+$G303,$E303+$F303,$E303+$G303),$L303-IF($E303+$F303&lt;$E303+$G303,$E303+$F303,$E303+$G303),"")))))</f>
        <v/>
      </c>
      <c r="R303" s="274" t="str">
        <f>IF(AND(IF($M303="",IF($E303+$F303&gt;$E303+$G303,$E303+$F303,$E303+$G303),"XXX")&lt;=IF($E303+$F303&gt;$E303+$G303,$E303+$F303,$E303+$G303),IF($M303="",IF($E303+$F303&gt;$E303+$G303,$E303+$F303,$E303+$G303),"XXX")&gt;=IF($E303+$F303&lt;$E303+$G303,$E303+$F303,$E303+$G303)),"",IF(OR($M303=Translation!$C$50,$M303=Translation!$D$50),"",IF(OR($M303=Translation!$C$51,$M303=Translation!$D$51),Translation!$K$5,IF($M303&gt;IF($E303+$F303&gt;$E303+$G303,$E303+$F303,$E303+$G303),$M303-IF($E303+$F303&gt;$E303+$G303,$E303+$F303,$E303+$G303),IF($M303&lt;IF($E303+$F303&lt;$E303+$G303,$E303+$F303,$E303+$G303),$M303-IF($E303+$F303&lt;$E303+$G303,$E303+$F303,$E303+$G303),"")))))</f>
        <v/>
      </c>
      <c r="S303" s="275"/>
      <c r="T303" s="23" t="str">
        <f t="shared" si="15"/>
        <v/>
      </c>
      <c r="U303" s="24" t="str">
        <f t="shared" si="19"/>
        <v/>
      </c>
      <c r="V303" s="261"/>
      <c r="W303" s="276"/>
      <c r="X303" s="277"/>
      <c r="Y303" s="264" t="str">
        <f>IF(AND(IF($W303="",IF($E303+$F303&gt;$E303+$G303,$E303+$F303,$E303+$G303),"XXX")&lt;=IF($E303+$F303&gt;$E303+$G303,$E303+$F303,$E303+$G303),IF($W303="",IF($E303+$F303&gt;$E303+$G303,$E303+$F303,$E303+$G303),"XXX")&gt;=IF($E303+$F303&lt;$E303+$G303,$E303+$F303,$E303+$G303)),"",IF(OR($W303=Translation!$C$50,$W303=Translation!$D$50),"",IF(OR($W303=Translation!$C$51,$W303=Translation!$D$51),Translation!$K$5,IF($W303&gt;IF($E303+$F303&gt;$E303+$G303,$E303+$F303,$E303+$G303),$W303-IF($E303+$F303&gt;$E303+$G303,$E303+$F303,$E303+$G303),IF($W303&lt;IF($E303+$F303&lt;$E303+$G303,$E303+$F303,$E303+$G303),$W303-IF($E303+$F303&lt;$E303+$G303,$E303+$F303,$E303+$G303),"")))))</f>
        <v/>
      </c>
      <c r="Z303" s="265" t="str">
        <f>IF(AND(IF($X303="",IF($E303+$F303&gt;$E303+$G303,$E303+$F303,$E303+$G303),"XXX")&lt;=IF($E303+$F303&gt;$E303+$G303,$E303+$F303,$E303+$G303),IF($X303="",IF($E303+$F303&gt;$E303+$G303,$E303+$F303,$E303+$G303),"XXX")&gt;=IF($E303+$F303&lt;$E303+$G303,$E303+$F303,$E303+$G303)),"",IF(OR($X303=Translation!$C$50,$X303=Translation!$D$50),"",IF(OR($X303=Translation!$C$51,$X303=Translation!$D$51),Translation!$K$5,IF($X303&gt;IF($E303+$F303&gt;$E303+$G303,$E303+$F303,$E303+$G303),$X303-IF($E303+$F303&gt;$E303+$G303,$E303+$F303,$E303+$G303),IF($X303&lt;IF($E303+$F303&lt;$E303+$G303,$E303+$F303,$E303+$G303),$X303-IF($E303+$F303&lt;$E303+$G303,$E303+$F303,$E303+$G303),"")))))</f>
        <v/>
      </c>
      <c r="AA303" s="278" t="str">
        <f>IF(ISBLANK(Report!AI303),"",AI303)</f>
        <v/>
      </c>
      <c r="AB303" s="25" t="str">
        <f t="shared" si="17"/>
        <v/>
      </c>
      <c r="AC303" s="26" t="str">
        <f t="shared" si="18"/>
        <v/>
      </c>
      <c r="AE303" s="45"/>
      <c r="AF303" s="177">
        <v>302</v>
      </c>
      <c r="AG303" s="177" t="str">
        <f t="shared" si="16"/>
        <v/>
      </c>
      <c r="AH303" s="177"/>
      <c r="AI303" s="16"/>
      <c r="AJ303" s="189"/>
    </row>
    <row r="304" spans="1:36" ht="17.399999999999999" x14ac:dyDescent="0.3">
      <c r="A304" s="190"/>
      <c r="B304" s="196"/>
      <c r="C304" s="267"/>
      <c r="D304" s="268"/>
      <c r="E304" s="269"/>
      <c r="F304" s="269"/>
      <c r="G304" s="269"/>
      <c r="H304" s="270" t="str">
        <f>IF(AND(I304&lt;&gt;"",I304&lt;&gt;"None"),VLOOKUP(I304,Translation!$N$4:$O$111,2,FALSE),"")</f>
        <v/>
      </c>
      <c r="I304" s="270"/>
      <c r="J304" s="269"/>
      <c r="K304" s="269"/>
      <c r="L304" s="269"/>
      <c r="M304" s="271"/>
      <c r="N304" s="272"/>
      <c r="O304" s="273" t="str">
        <f>IF(AND(IF($J304="",IF($E304+$F304&gt;$E304+$G304,$E304+$F304,$E304+$G304),"XXX")&lt;=IF($E304+$F304&gt;$E304+$G304,$E304+$F304,$E304+$G304),IF($J304="",IF($E304+$F304&gt;$E304+$G304,$E304+$F304,$E304+$G304),"XXX")&gt;=IF($E304+$F304&lt;$E304+$G304,$E304+$F304,$E304+$G304)),"",IF(OR($J304=Translation!$C$50,$J304=Translation!$D$50),"",IF(OR($J304=Translation!$C$51,$J304=Translation!$D$51),Translation!$K$5,IF($J304&gt;IF($E304+$F304&gt;$E304+$G304,$E304+$F304,$E304+$G304),$J304-IF($E304+$F304&gt;$E304+$G304,$E304+$F304,$E304+$G304),IF($J304&lt;IF($E304+$F304&lt;$E304+$G304,$E304+$F304,$E304+$G304),$J304-IF($E304+$F304&lt;$E304+$G304,$E304+$F304,$E304+$G304),"")))))</f>
        <v/>
      </c>
      <c r="P304" s="274" t="str">
        <f>IF(AND(IF($K304="",IF($E304+$F304&gt;$E304+$G304,$E304+$F304,$E304+$G304),"XXX")&lt;=IF($E304+$F304&gt;$E304+$G304,$E304+$F304,$E304+$G304),IF($K304="",IF($E304+$F304&gt;$E304+$G304,$E304+$F304,$E304+$G304),"XXX")&gt;=IF($E304+$F304&lt;$E304+$G304,$E304+$F304,$E304+$G304)),"",IF(OR($K304=Translation!$C$50,$K304=Translation!$D$50),"",IF(OR($K304=Translation!$C$51,$K304=Translation!$D$51),Translation!$K$5,IF($K304&gt;IF($E304+$F304&gt;$E304+$G304,$E304+$F304,$E304+$G304),$K304-IF($E304+$F304&gt;$E304+$G304,$E304+$F304,$E304+$G304),IF($K304&lt;IF($E304+$F304&lt;$E304+$G304,$E304+$F304,$E304+$G304),$K304-IF($E304+$F304&lt;$E304+$G304,$E304+$F304,$E304+$G304),"")))))</f>
        <v/>
      </c>
      <c r="Q304" s="274" t="str">
        <f>IF(AND(IF($L304="",IF($E304+$F304&gt;$E304+$G304,$E304+$F304,$E304+$G304),"XXX")&lt;=IF($E304+$F304&gt;$E304+$G304,$E304+$F304,$E304+$G304),IF($L304="",IF($E304+$F304&gt;$E304+$G304,$E304+$F304,$E304+$G304),"XXX")&gt;=IF($E304+$F304&lt;$E304+$G304,$E304+$F304,$E304+$G304)),"",IF(OR($L304=Translation!$C$50,$L304=Translation!$D$50),"",IF(OR($L304=Translation!$C$51,$L304=Translation!$D$51),Translation!$K$5,IF($L304&gt;IF($E304+$F304&gt;$E304+$G304,$E304+$F304,$E304+$G304),$L304-IF($E304+$F304&gt;$E304+$G304,$E304+$F304,$E304+$G304),IF($L304&lt;IF($E304+$F304&lt;$E304+$G304,$E304+$F304,$E304+$G304),$L304-IF($E304+$F304&lt;$E304+$G304,$E304+$F304,$E304+$G304),"")))))</f>
        <v/>
      </c>
      <c r="R304" s="274" t="str">
        <f>IF(AND(IF($M304="",IF($E304+$F304&gt;$E304+$G304,$E304+$F304,$E304+$G304),"XXX")&lt;=IF($E304+$F304&gt;$E304+$G304,$E304+$F304,$E304+$G304),IF($M304="",IF($E304+$F304&gt;$E304+$G304,$E304+$F304,$E304+$G304),"XXX")&gt;=IF($E304+$F304&lt;$E304+$G304,$E304+$F304,$E304+$G304)),"",IF(OR($M304=Translation!$C$50,$M304=Translation!$D$50),"",IF(OR($M304=Translation!$C$51,$M304=Translation!$D$51),Translation!$K$5,IF($M304&gt;IF($E304+$F304&gt;$E304+$G304,$E304+$F304,$E304+$G304),$M304-IF($E304+$F304&gt;$E304+$G304,$E304+$F304,$E304+$G304),IF($M304&lt;IF($E304+$F304&lt;$E304+$G304,$E304+$F304,$E304+$G304),$M304-IF($E304+$F304&lt;$E304+$G304,$E304+$F304,$E304+$G304),"")))))</f>
        <v/>
      </c>
      <c r="S304" s="275"/>
      <c r="T304" s="23" t="str">
        <f t="shared" ref="T304:T309" si="20">IF(AND($J304="",$K304="",$L304="",$M304=""),"",IF(AND($O304="",$P304="",$Q304="",$R304=""),"X",""))</f>
        <v/>
      </c>
      <c r="U304" s="24" t="str">
        <f t="shared" si="19"/>
        <v/>
      </c>
      <c r="V304" s="261"/>
      <c r="W304" s="276"/>
      <c r="X304" s="277"/>
      <c r="Y304" s="264" t="str">
        <f>IF(AND(IF($W304="",IF($E304+$F304&gt;$E304+$G304,$E304+$F304,$E304+$G304),"XXX")&lt;=IF($E304+$F304&gt;$E304+$G304,$E304+$F304,$E304+$G304),IF($W304="",IF($E304+$F304&gt;$E304+$G304,$E304+$F304,$E304+$G304),"XXX")&gt;=IF($E304+$F304&lt;$E304+$G304,$E304+$F304,$E304+$G304)),"",IF(OR($W304=Translation!$C$50,$W304=Translation!$D$50),"",IF(OR($W304=Translation!$C$51,$W304=Translation!$D$51),Translation!$K$5,IF($W304&gt;IF($E304+$F304&gt;$E304+$G304,$E304+$F304,$E304+$G304),$W304-IF($E304+$F304&gt;$E304+$G304,$E304+$F304,$E304+$G304),IF($W304&lt;IF($E304+$F304&lt;$E304+$G304,$E304+$F304,$E304+$G304),$W304-IF($E304+$F304&lt;$E304+$G304,$E304+$F304,$E304+$G304),"")))))</f>
        <v/>
      </c>
      <c r="Z304" s="265" t="str">
        <f>IF(AND(IF($X304="",IF($E304+$F304&gt;$E304+$G304,$E304+$F304,$E304+$G304),"XXX")&lt;=IF($E304+$F304&gt;$E304+$G304,$E304+$F304,$E304+$G304),IF($X304="",IF($E304+$F304&gt;$E304+$G304,$E304+$F304,$E304+$G304),"XXX")&gt;=IF($E304+$F304&lt;$E304+$G304,$E304+$F304,$E304+$G304)),"",IF(OR($X304=Translation!$C$50,$X304=Translation!$D$50),"",IF(OR($X304=Translation!$C$51,$X304=Translation!$D$51),Translation!$K$5,IF($X304&gt;IF($E304+$F304&gt;$E304+$G304,$E304+$F304,$E304+$G304),$X304-IF($E304+$F304&gt;$E304+$G304,$E304+$F304,$E304+$G304),IF($X304&lt;IF($E304+$F304&lt;$E304+$G304,$E304+$F304,$E304+$G304),$X304-IF($E304+$F304&lt;$E304+$G304,$E304+$F304,$E304+$G304),"")))))</f>
        <v/>
      </c>
      <c r="AA304" s="278" t="str">
        <f>IF(ISBLANK(Report!AI304),"",AI304)</f>
        <v/>
      </c>
      <c r="AB304" s="25" t="str">
        <f t="shared" si="17"/>
        <v/>
      </c>
      <c r="AC304" s="26" t="str">
        <f t="shared" si="18"/>
        <v/>
      </c>
      <c r="AE304" s="45"/>
      <c r="AF304" s="15">
        <v>303</v>
      </c>
      <c r="AG304" s="177" t="str">
        <f t="shared" ref="AG304:AG309" si="21">IF(ISBLANK($B304)=TRUE,"",$AF304)</f>
        <v/>
      </c>
      <c r="AH304" s="177"/>
      <c r="AI304" s="16"/>
      <c r="AJ304" s="189"/>
    </row>
    <row r="305" spans="1:36" ht="17.399999999999999" x14ac:dyDescent="0.3">
      <c r="A305" s="190"/>
      <c r="B305" s="196"/>
      <c r="C305" s="267"/>
      <c r="D305" s="268"/>
      <c r="E305" s="269"/>
      <c r="F305" s="269"/>
      <c r="G305" s="269"/>
      <c r="H305" s="270" t="str">
        <f>IF(AND(I305&lt;&gt;"",I305&lt;&gt;"None"),VLOOKUP(I305,Translation!$N$4:$O$111,2,FALSE),"")</f>
        <v/>
      </c>
      <c r="I305" s="270"/>
      <c r="J305" s="269"/>
      <c r="K305" s="269"/>
      <c r="L305" s="269"/>
      <c r="M305" s="271"/>
      <c r="N305" s="272"/>
      <c r="O305" s="273" t="str">
        <f>IF(AND(IF($J305="",IF($E305+$F305&gt;$E305+$G305,$E305+$F305,$E305+$G305),"XXX")&lt;=IF($E305+$F305&gt;$E305+$G305,$E305+$F305,$E305+$G305),IF($J305="",IF($E305+$F305&gt;$E305+$G305,$E305+$F305,$E305+$G305),"XXX")&gt;=IF($E305+$F305&lt;$E305+$G305,$E305+$F305,$E305+$G305)),"",IF(OR($J305=Translation!$C$50,$J305=Translation!$D$50),"",IF(OR($J305=Translation!$C$51,$J305=Translation!$D$51),Translation!$K$5,IF($J305&gt;IF($E305+$F305&gt;$E305+$G305,$E305+$F305,$E305+$G305),$J305-IF($E305+$F305&gt;$E305+$G305,$E305+$F305,$E305+$G305),IF($J305&lt;IF($E305+$F305&lt;$E305+$G305,$E305+$F305,$E305+$G305),$J305-IF($E305+$F305&lt;$E305+$G305,$E305+$F305,$E305+$G305),"")))))</f>
        <v/>
      </c>
      <c r="P305" s="274" t="str">
        <f>IF(AND(IF($K305="",IF($E305+$F305&gt;$E305+$G305,$E305+$F305,$E305+$G305),"XXX")&lt;=IF($E305+$F305&gt;$E305+$G305,$E305+$F305,$E305+$G305),IF($K305="",IF($E305+$F305&gt;$E305+$G305,$E305+$F305,$E305+$G305),"XXX")&gt;=IF($E305+$F305&lt;$E305+$G305,$E305+$F305,$E305+$G305)),"",IF(OR($K305=Translation!$C$50,$K305=Translation!$D$50),"",IF(OR($K305=Translation!$C$51,$K305=Translation!$D$51),Translation!$K$5,IF($K305&gt;IF($E305+$F305&gt;$E305+$G305,$E305+$F305,$E305+$G305),$K305-IF($E305+$F305&gt;$E305+$G305,$E305+$F305,$E305+$G305),IF($K305&lt;IF($E305+$F305&lt;$E305+$G305,$E305+$F305,$E305+$G305),$K305-IF($E305+$F305&lt;$E305+$G305,$E305+$F305,$E305+$G305),"")))))</f>
        <v/>
      </c>
      <c r="Q305" s="274" t="str">
        <f>IF(AND(IF($L305="",IF($E305+$F305&gt;$E305+$G305,$E305+$F305,$E305+$G305),"XXX")&lt;=IF($E305+$F305&gt;$E305+$G305,$E305+$F305,$E305+$G305),IF($L305="",IF($E305+$F305&gt;$E305+$G305,$E305+$F305,$E305+$G305),"XXX")&gt;=IF($E305+$F305&lt;$E305+$G305,$E305+$F305,$E305+$G305)),"",IF(OR($L305=Translation!$C$50,$L305=Translation!$D$50),"",IF(OR($L305=Translation!$C$51,$L305=Translation!$D$51),Translation!$K$5,IF($L305&gt;IF($E305+$F305&gt;$E305+$G305,$E305+$F305,$E305+$G305),$L305-IF($E305+$F305&gt;$E305+$G305,$E305+$F305,$E305+$G305),IF($L305&lt;IF($E305+$F305&lt;$E305+$G305,$E305+$F305,$E305+$G305),$L305-IF($E305+$F305&lt;$E305+$G305,$E305+$F305,$E305+$G305),"")))))</f>
        <v/>
      </c>
      <c r="R305" s="274" t="str">
        <f>IF(AND(IF($M305="",IF($E305+$F305&gt;$E305+$G305,$E305+$F305,$E305+$G305),"XXX")&lt;=IF($E305+$F305&gt;$E305+$G305,$E305+$F305,$E305+$G305),IF($M305="",IF($E305+$F305&gt;$E305+$G305,$E305+$F305,$E305+$G305),"XXX")&gt;=IF($E305+$F305&lt;$E305+$G305,$E305+$F305,$E305+$G305)),"",IF(OR($M305=Translation!$C$50,$M305=Translation!$D$50),"",IF(OR($M305=Translation!$C$51,$M305=Translation!$D$51),Translation!$K$5,IF($M305&gt;IF($E305+$F305&gt;$E305+$G305,$E305+$F305,$E305+$G305),$M305-IF($E305+$F305&gt;$E305+$G305,$E305+$F305,$E305+$G305),IF($M305&lt;IF($E305+$F305&lt;$E305+$G305,$E305+$F305,$E305+$G305),$M305-IF($E305+$F305&lt;$E305+$G305,$E305+$F305,$E305+$G305),"")))))</f>
        <v/>
      </c>
      <c r="S305" s="275"/>
      <c r="T305" s="23" t="str">
        <f t="shared" si="20"/>
        <v/>
      </c>
      <c r="U305" s="24" t="str">
        <f t="shared" si="19"/>
        <v/>
      </c>
      <c r="V305" s="261"/>
      <c r="W305" s="276"/>
      <c r="X305" s="277"/>
      <c r="Y305" s="264" t="str">
        <f>IF(AND(IF($W305="",IF($E305+$F305&gt;$E305+$G305,$E305+$F305,$E305+$G305),"XXX")&lt;=IF($E305+$F305&gt;$E305+$G305,$E305+$F305,$E305+$G305),IF($W305="",IF($E305+$F305&gt;$E305+$G305,$E305+$F305,$E305+$G305),"XXX")&gt;=IF($E305+$F305&lt;$E305+$G305,$E305+$F305,$E305+$G305)),"",IF(OR($W305=Translation!$C$50,$W305=Translation!$D$50),"",IF(OR($W305=Translation!$C$51,$W305=Translation!$D$51),Translation!$K$5,IF($W305&gt;IF($E305+$F305&gt;$E305+$G305,$E305+$F305,$E305+$G305),$W305-IF($E305+$F305&gt;$E305+$G305,$E305+$F305,$E305+$G305),IF($W305&lt;IF($E305+$F305&lt;$E305+$G305,$E305+$F305,$E305+$G305),$W305-IF($E305+$F305&lt;$E305+$G305,$E305+$F305,$E305+$G305),"")))))</f>
        <v/>
      </c>
      <c r="Z305" s="265" t="str">
        <f>IF(AND(IF($X305="",IF($E305+$F305&gt;$E305+$G305,$E305+$F305,$E305+$G305),"XXX")&lt;=IF($E305+$F305&gt;$E305+$G305,$E305+$F305,$E305+$G305),IF($X305="",IF($E305+$F305&gt;$E305+$G305,$E305+$F305,$E305+$G305),"XXX")&gt;=IF($E305+$F305&lt;$E305+$G305,$E305+$F305,$E305+$G305)),"",IF(OR($X305=Translation!$C$50,$X305=Translation!$D$50),"",IF(OR($X305=Translation!$C$51,$X305=Translation!$D$51),Translation!$K$5,IF($X305&gt;IF($E305+$F305&gt;$E305+$G305,$E305+$F305,$E305+$G305),$X305-IF($E305+$F305&gt;$E305+$G305,$E305+$F305,$E305+$G305),IF($X305&lt;IF($E305+$F305&lt;$E305+$G305,$E305+$F305,$E305+$G305),$X305-IF($E305+$F305&lt;$E305+$G305,$E305+$F305,$E305+$G305),"")))))</f>
        <v/>
      </c>
      <c r="AA305" s="278" t="str">
        <f>IF(ISBLANK(Report!AI305),"",AI305)</f>
        <v/>
      </c>
      <c r="AB305" s="25" t="str">
        <f t="shared" si="17"/>
        <v/>
      </c>
      <c r="AC305" s="26" t="str">
        <f t="shared" si="18"/>
        <v/>
      </c>
      <c r="AE305" s="45"/>
      <c r="AF305" s="177">
        <v>304</v>
      </c>
      <c r="AG305" s="177" t="str">
        <f t="shared" si="21"/>
        <v/>
      </c>
      <c r="AH305" s="177"/>
      <c r="AI305" s="16"/>
      <c r="AJ305" s="189"/>
    </row>
    <row r="306" spans="1:36" ht="17.399999999999999" x14ac:dyDescent="0.3">
      <c r="A306" s="190"/>
      <c r="B306" s="196"/>
      <c r="C306" s="267"/>
      <c r="D306" s="268"/>
      <c r="E306" s="269"/>
      <c r="F306" s="269"/>
      <c r="G306" s="269"/>
      <c r="H306" s="270" t="str">
        <f>IF(AND(I306&lt;&gt;"",I306&lt;&gt;"None"),VLOOKUP(I306,Translation!$N$4:$O$111,2,FALSE),"")</f>
        <v/>
      </c>
      <c r="I306" s="270"/>
      <c r="J306" s="269"/>
      <c r="K306" s="269"/>
      <c r="L306" s="269"/>
      <c r="M306" s="271"/>
      <c r="N306" s="272"/>
      <c r="O306" s="273" t="str">
        <f>IF(AND(IF($J306="",IF($E306+$F306&gt;$E306+$G306,$E306+$F306,$E306+$G306),"XXX")&lt;=IF($E306+$F306&gt;$E306+$G306,$E306+$F306,$E306+$G306),IF($J306="",IF($E306+$F306&gt;$E306+$G306,$E306+$F306,$E306+$G306),"XXX")&gt;=IF($E306+$F306&lt;$E306+$G306,$E306+$F306,$E306+$G306)),"",IF(OR($J306=Translation!$C$50,$J306=Translation!$D$50),"",IF(OR($J306=Translation!$C$51,$J306=Translation!$D$51),Translation!$K$5,IF($J306&gt;IF($E306+$F306&gt;$E306+$G306,$E306+$F306,$E306+$G306),$J306-IF($E306+$F306&gt;$E306+$G306,$E306+$F306,$E306+$G306),IF($J306&lt;IF($E306+$F306&lt;$E306+$G306,$E306+$F306,$E306+$G306),$J306-IF($E306+$F306&lt;$E306+$G306,$E306+$F306,$E306+$G306),"")))))</f>
        <v/>
      </c>
      <c r="P306" s="274" t="str">
        <f>IF(AND(IF($K306="",IF($E306+$F306&gt;$E306+$G306,$E306+$F306,$E306+$G306),"XXX")&lt;=IF($E306+$F306&gt;$E306+$G306,$E306+$F306,$E306+$G306),IF($K306="",IF($E306+$F306&gt;$E306+$G306,$E306+$F306,$E306+$G306),"XXX")&gt;=IF($E306+$F306&lt;$E306+$G306,$E306+$F306,$E306+$G306)),"",IF(OR($K306=Translation!$C$50,$K306=Translation!$D$50),"",IF(OR($K306=Translation!$C$51,$K306=Translation!$D$51),Translation!$K$5,IF($K306&gt;IF($E306+$F306&gt;$E306+$G306,$E306+$F306,$E306+$G306),$K306-IF($E306+$F306&gt;$E306+$G306,$E306+$F306,$E306+$G306),IF($K306&lt;IF($E306+$F306&lt;$E306+$G306,$E306+$F306,$E306+$G306),$K306-IF($E306+$F306&lt;$E306+$G306,$E306+$F306,$E306+$G306),"")))))</f>
        <v/>
      </c>
      <c r="Q306" s="274" t="str">
        <f>IF(AND(IF($L306="",IF($E306+$F306&gt;$E306+$G306,$E306+$F306,$E306+$G306),"XXX")&lt;=IF($E306+$F306&gt;$E306+$G306,$E306+$F306,$E306+$G306),IF($L306="",IF($E306+$F306&gt;$E306+$G306,$E306+$F306,$E306+$G306),"XXX")&gt;=IF($E306+$F306&lt;$E306+$G306,$E306+$F306,$E306+$G306)),"",IF(OR($L306=Translation!$C$50,$L306=Translation!$D$50),"",IF(OR($L306=Translation!$C$51,$L306=Translation!$D$51),Translation!$K$5,IF($L306&gt;IF($E306+$F306&gt;$E306+$G306,$E306+$F306,$E306+$G306),$L306-IF($E306+$F306&gt;$E306+$G306,$E306+$F306,$E306+$G306),IF($L306&lt;IF($E306+$F306&lt;$E306+$G306,$E306+$F306,$E306+$G306),$L306-IF($E306+$F306&lt;$E306+$G306,$E306+$F306,$E306+$G306),"")))))</f>
        <v/>
      </c>
      <c r="R306" s="274" t="str">
        <f>IF(AND(IF($M306="",IF($E306+$F306&gt;$E306+$G306,$E306+$F306,$E306+$G306),"XXX")&lt;=IF($E306+$F306&gt;$E306+$G306,$E306+$F306,$E306+$G306),IF($M306="",IF($E306+$F306&gt;$E306+$G306,$E306+$F306,$E306+$G306),"XXX")&gt;=IF($E306+$F306&lt;$E306+$G306,$E306+$F306,$E306+$G306)),"",IF(OR($M306=Translation!$C$50,$M306=Translation!$D$50),"",IF(OR($M306=Translation!$C$51,$M306=Translation!$D$51),Translation!$K$5,IF($M306&gt;IF($E306+$F306&gt;$E306+$G306,$E306+$F306,$E306+$G306),$M306-IF($E306+$F306&gt;$E306+$G306,$E306+$F306,$E306+$G306),IF($M306&lt;IF($E306+$F306&lt;$E306+$G306,$E306+$F306,$E306+$G306),$M306-IF($E306+$F306&lt;$E306+$G306,$E306+$F306,$E306+$G306),"")))))</f>
        <v/>
      </c>
      <c r="S306" s="275"/>
      <c r="T306" s="23" t="str">
        <f t="shared" si="20"/>
        <v/>
      </c>
      <c r="U306" s="24" t="str">
        <f t="shared" si="19"/>
        <v/>
      </c>
      <c r="V306" s="261"/>
      <c r="W306" s="276"/>
      <c r="X306" s="277"/>
      <c r="Y306" s="264" t="str">
        <f>IF(AND(IF($W306="",IF($E306+$F306&gt;$E306+$G306,$E306+$F306,$E306+$G306),"XXX")&lt;=IF($E306+$F306&gt;$E306+$G306,$E306+$F306,$E306+$G306),IF($W306="",IF($E306+$F306&gt;$E306+$G306,$E306+$F306,$E306+$G306),"XXX")&gt;=IF($E306+$F306&lt;$E306+$G306,$E306+$F306,$E306+$G306)),"",IF(OR($W306=Translation!$C$50,$W306=Translation!$D$50),"",IF(OR($W306=Translation!$C$51,$W306=Translation!$D$51),Translation!$K$5,IF($W306&gt;IF($E306+$F306&gt;$E306+$G306,$E306+$F306,$E306+$G306),$W306-IF($E306+$F306&gt;$E306+$G306,$E306+$F306,$E306+$G306),IF($W306&lt;IF($E306+$F306&lt;$E306+$G306,$E306+$F306,$E306+$G306),$W306-IF($E306+$F306&lt;$E306+$G306,$E306+$F306,$E306+$G306),"")))))</f>
        <v/>
      </c>
      <c r="Z306" s="265" t="str">
        <f>IF(AND(IF($X306="",IF($E306+$F306&gt;$E306+$G306,$E306+$F306,$E306+$G306),"XXX")&lt;=IF($E306+$F306&gt;$E306+$G306,$E306+$F306,$E306+$G306),IF($X306="",IF($E306+$F306&gt;$E306+$G306,$E306+$F306,$E306+$G306),"XXX")&gt;=IF($E306+$F306&lt;$E306+$G306,$E306+$F306,$E306+$G306)),"",IF(OR($X306=Translation!$C$50,$X306=Translation!$D$50),"",IF(OR($X306=Translation!$C$51,$X306=Translation!$D$51),Translation!$K$5,IF($X306&gt;IF($E306+$F306&gt;$E306+$G306,$E306+$F306,$E306+$G306),$X306-IF($E306+$F306&gt;$E306+$G306,$E306+$F306,$E306+$G306),IF($X306&lt;IF($E306+$F306&lt;$E306+$G306,$E306+$F306,$E306+$G306),$X306-IF($E306+$F306&lt;$E306+$G306,$E306+$F306,$E306+$G306),"")))))</f>
        <v/>
      </c>
      <c r="AA306" s="278" t="str">
        <f>IF(ISBLANK(Report!AI306),"",AI306)</f>
        <v/>
      </c>
      <c r="AB306" s="25" t="str">
        <f t="shared" ref="AB306:AB309" si="22">IF(AND($W306="",$X306=""),"",IF(AND($Y306="",$Z306=""),"X",""))</f>
        <v/>
      </c>
      <c r="AC306" s="26" t="str">
        <f t="shared" ref="AC306:AC309" si="23">IF(AND($Y306="",$Z306=""),"","X")</f>
        <v/>
      </c>
      <c r="AE306" s="45"/>
      <c r="AF306" s="15">
        <v>305</v>
      </c>
      <c r="AG306" s="177" t="str">
        <f t="shared" si="21"/>
        <v/>
      </c>
      <c r="AH306" s="177"/>
      <c r="AI306" s="16"/>
      <c r="AJ306" s="189"/>
    </row>
    <row r="307" spans="1:36" ht="17.399999999999999" x14ac:dyDescent="0.3">
      <c r="A307" s="190"/>
      <c r="B307" s="196"/>
      <c r="C307" s="267"/>
      <c r="D307" s="268"/>
      <c r="E307" s="269"/>
      <c r="F307" s="269"/>
      <c r="G307" s="269"/>
      <c r="H307" s="270" t="str">
        <f>IF(AND(I307&lt;&gt;"",I307&lt;&gt;"None"),VLOOKUP(I307,Translation!$N$4:$O$111,2,FALSE),"")</f>
        <v/>
      </c>
      <c r="I307" s="270"/>
      <c r="J307" s="269"/>
      <c r="K307" s="269"/>
      <c r="L307" s="269"/>
      <c r="M307" s="271"/>
      <c r="N307" s="272"/>
      <c r="O307" s="273" t="str">
        <f>IF(AND(IF($J307="",IF($E307+$F307&gt;$E307+$G307,$E307+$F307,$E307+$G307),"XXX")&lt;=IF($E307+$F307&gt;$E307+$G307,$E307+$F307,$E307+$G307),IF($J307="",IF($E307+$F307&gt;$E307+$G307,$E307+$F307,$E307+$G307),"XXX")&gt;=IF($E307+$F307&lt;$E307+$G307,$E307+$F307,$E307+$G307)),"",IF(OR($J307=Translation!$C$50,$J307=Translation!$D$50),"",IF(OR($J307=Translation!$C$51,$J307=Translation!$D$51),Translation!$K$5,IF($J307&gt;IF($E307+$F307&gt;$E307+$G307,$E307+$F307,$E307+$G307),$J307-IF($E307+$F307&gt;$E307+$G307,$E307+$F307,$E307+$G307),IF($J307&lt;IF($E307+$F307&lt;$E307+$G307,$E307+$F307,$E307+$G307),$J307-IF($E307+$F307&lt;$E307+$G307,$E307+$F307,$E307+$G307),"")))))</f>
        <v/>
      </c>
      <c r="P307" s="274" t="str">
        <f>IF(AND(IF($K307="",IF($E307+$F307&gt;$E307+$G307,$E307+$F307,$E307+$G307),"XXX")&lt;=IF($E307+$F307&gt;$E307+$G307,$E307+$F307,$E307+$G307),IF($K307="",IF($E307+$F307&gt;$E307+$G307,$E307+$F307,$E307+$G307),"XXX")&gt;=IF($E307+$F307&lt;$E307+$G307,$E307+$F307,$E307+$G307)),"",IF(OR($K307=Translation!$C$50,$K307=Translation!$D$50),"",IF(OR($K307=Translation!$C$51,$K307=Translation!$D$51),Translation!$K$5,IF($K307&gt;IF($E307+$F307&gt;$E307+$G307,$E307+$F307,$E307+$G307),$K307-IF($E307+$F307&gt;$E307+$G307,$E307+$F307,$E307+$G307),IF($K307&lt;IF($E307+$F307&lt;$E307+$G307,$E307+$F307,$E307+$G307),$K307-IF($E307+$F307&lt;$E307+$G307,$E307+$F307,$E307+$G307),"")))))</f>
        <v/>
      </c>
      <c r="Q307" s="274" t="str">
        <f>IF(AND(IF($L307="",IF($E307+$F307&gt;$E307+$G307,$E307+$F307,$E307+$G307),"XXX")&lt;=IF($E307+$F307&gt;$E307+$G307,$E307+$F307,$E307+$G307),IF($L307="",IF($E307+$F307&gt;$E307+$G307,$E307+$F307,$E307+$G307),"XXX")&gt;=IF($E307+$F307&lt;$E307+$G307,$E307+$F307,$E307+$G307)),"",IF(OR($L307=Translation!$C$50,$L307=Translation!$D$50),"",IF(OR($L307=Translation!$C$51,$L307=Translation!$D$51),Translation!$K$5,IF($L307&gt;IF($E307+$F307&gt;$E307+$G307,$E307+$F307,$E307+$G307),$L307-IF($E307+$F307&gt;$E307+$G307,$E307+$F307,$E307+$G307),IF($L307&lt;IF($E307+$F307&lt;$E307+$G307,$E307+$F307,$E307+$G307),$L307-IF($E307+$F307&lt;$E307+$G307,$E307+$F307,$E307+$G307),"")))))</f>
        <v/>
      </c>
      <c r="R307" s="274" t="str">
        <f>IF(AND(IF($M307="",IF($E307+$F307&gt;$E307+$G307,$E307+$F307,$E307+$G307),"XXX")&lt;=IF($E307+$F307&gt;$E307+$G307,$E307+$F307,$E307+$G307),IF($M307="",IF($E307+$F307&gt;$E307+$G307,$E307+$F307,$E307+$G307),"XXX")&gt;=IF($E307+$F307&lt;$E307+$G307,$E307+$F307,$E307+$G307)),"",IF(OR($M307=Translation!$C$50,$M307=Translation!$D$50),"",IF(OR($M307=Translation!$C$51,$M307=Translation!$D$51),Translation!$K$5,IF($M307&gt;IF($E307+$F307&gt;$E307+$G307,$E307+$F307,$E307+$G307),$M307-IF($E307+$F307&gt;$E307+$G307,$E307+$F307,$E307+$G307),IF($M307&lt;IF($E307+$F307&lt;$E307+$G307,$E307+$F307,$E307+$G307),$M307-IF($E307+$F307&lt;$E307+$G307,$E307+$F307,$E307+$G307),"")))))</f>
        <v/>
      </c>
      <c r="S307" s="275"/>
      <c r="T307" s="23" t="str">
        <f t="shared" si="20"/>
        <v/>
      </c>
      <c r="U307" s="24" t="str">
        <f t="shared" si="19"/>
        <v/>
      </c>
      <c r="V307" s="261"/>
      <c r="W307" s="276"/>
      <c r="X307" s="277"/>
      <c r="Y307" s="264" t="str">
        <f>IF(AND(IF($W307="",IF($E307+$F307&gt;$E307+$G307,$E307+$F307,$E307+$G307),"XXX")&lt;=IF($E307+$F307&gt;$E307+$G307,$E307+$F307,$E307+$G307),IF($W307="",IF($E307+$F307&gt;$E307+$G307,$E307+$F307,$E307+$G307),"XXX")&gt;=IF($E307+$F307&lt;$E307+$G307,$E307+$F307,$E307+$G307)),"",IF(OR($W307=Translation!$C$50,$W307=Translation!$D$50),"",IF(OR($W307=Translation!$C$51,$W307=Translation!$D$51),Translation!$K$5,IF($W307&gt;IF($E307+$F307&gt;$E307+$G307,$E307+$F307,$E307+$G307),$W307-IF($E307+$F307&gt;$E307+$G307,$E307+$F307,$E307+$G307),IF($W307&lt;IF($E307+$F307&lt;$E307+$G307,$E307+$F307,$E307+$G307),$W307-IF($E307+$F307&lt;$E307+$G307,$E307+$F307,$E307+$G307),"")))))</f>
        <v/>
      </c>
      <c r="Z307" s="265" t="str">
        <f>IF(AND(IF($X307="",IF($E307+$F307&gt;$E307+$G307,$E307+$F307,$E307+$G307),"XXX")&lt;=IF($E307+$F307&gt;$E307+$G307,$E307+$F307,$E307+$G307),IF($X307="",IF($E307+$F307&gt;$E307+$G307,$E307+$F307,$E307+$G307),"XXX")&gt;=IF($E307+$F307&lt;$E307+$G307,$E307+$F307,$E307+$G307)),"",IF(OR($X307=Translation!$C$50,$X307=Translation!$D$50),"",IF(OR($X307=Translation!$C$51,$X307=Translation!$D$51),Translation!$K$5,IF($X307&gt;IF($E307+$F307&gt;$E307+$G307,$E307+$F307,$E307+$G307),$X307-IF($E307+$F307&gt;$E307+$G307,$E307+$F307,$E307+$G307),IF($X307&lt;IF($E307+$F307&lt;$E307+$G307,$E307+$F307,$E307+$G307),$X307-IF($E307+$F307&lt;$E307+$G307,$E307+$F307,$E307+$G307),"")))))</f>
        <v/>
      </c>
      <c r="AA307" s="278" t="str">
        <f>IF(ISBLANK(Report!AI307),"",AI307)</f>
        <v/>
      </c>
      <c r="AB307" s="25" t="str">
        <f t="shared" si="22"/>
        <v/>
      </c>
      <c r="AC307" s="26" t="str">
        <f t="shared" si="23"/>
        <v/>
      </c>
      <c r="AE307" s="45"/>
      <c r="AF307" s="177">
        <v>306</v>
      </c>
      <c r="AG307" s="177" t="str">
        <f t="shared" si="21"/>
        <v/>
      </c>
      <c r="AH307" s="177"/>
      <c r="AI307" s="16"/>
      <c r="AJ307" s="189"/>
    </row>
    <row r="308" spans="1:36" ht="17.399999999999999" x14ac:dyDescent="0.3">
      <c r="A308" s="190"/>
      <c r="B308" s="196"/>
      <c r="C308" s="267"/>
      <c r="D308" s="268"/>
      <c r="E308" s="269"/>
      <c r="F308" s="269"/>
      <c r="G308" s="269"/>
      <c r="H308" s="270" t="str">
        <f>IF(AND(I308&lt;&gt;"",I308&lt;&gt;"None"),VLOOKUP(I308,Translation!$N$4:$O$111,2,FALSE),"")</f>
        <v/>
      </c>
      <c r="I308" s="270"/>
      <c r="J308" s="269"/>
      <c r="K308" s="269"/>
      <c r="L308" s="269"/>
      <c r="M308" s="271"/>
      <c r="N308" s="272"/>
      <c r="O308" s="273" t="str">
        <f>IF(AND(IF($J308="",IF($E308+$F308&gt;$E308+$G308,$E308+$F308,$E308+$G308),"XXX")&lt;=IF($E308+$F308&gt;$E308+$G308,$E308+$F308,$E308+$G308),IF($J308="",IF($E308+$F308&gt;$E308+$G308,$E308+$F308,$E308+$G308),"XXX")&gt;=IF($E308+$F308&lt;$E308+$G308,$E308+$F308,$E308+$G308)),"",IF(OR($J308=Translation!$C$50,$J308=Translation!$D$50),"",IF(OR($J308=Translation!$C$51,$J308=Translation!$D$51),Translation!$K$5,IF($J308&gt;IF($E308+$F308&gt;$E308+$G308,$E308+$F308,$E308+$G308),$J308-IF($E308+$F308&gt;$E308+$G308,$E308+$F308,$E308+$G308),IF($J308&lt;IF($E308+$F308&lt;$E308+$G308,$E308+$F308,$E308+$G308),$J308-IF($E308+$F308&lt;$E308+$G308,$E308+$F308,$E308+$G308),"")))))</f>
        <v/>
      </c>
      <c r="P308" s="274" t="str">
        <f>IF(AND(IF($K308="",IF($E308+$F308&gt;$E308+$G308,$E308+$F308,$E308+$G308),"XXX")&lt;=IF($E308+$F308&gt;$E308+$G308,$E308+$F308,$E308+$G308),IF($K308="",IF($E308+$F308&gt;$E308+$G308,$E308+$F308,$E308+$G308),"XXX")&gt;=IF($E308+$F308&lt;$E308+$G308,$E308+$F308,$E308+$G308)),"",IF(OR($K308=Translation!$C$50,$K308=Translation!$D$50),"",IF(OR($K308=Translation!$C$51,$K308=Translation!$D$51),Translation!$K$5,IF($K308&gt;IF($E308+$F308&gt;$E308+$G308,$E308+$F308,$E308+$G308),$K308-IF($E308+$F308&gt;$E308+$G308,$E308+$F308,$E308+$G308),IF($K308&lt;IF($E308+$F308&lt;$E308+$G308,$E308+$F308,$E308+$G308),$K308-IF($E308+$F308&lt;$E308+$G308,$E308+$F308,$E308+$G308),"")))))</f>
        <v/>
      </c>
      <c r="Q308" s="274" t="str">
        <f>IF(AND(IF($L308="",IF($E308+$F308&gt;$E308+$G308,$E308+$F308,$E308+$G308),"XXX")&lt;=IF($E308+$F308&gt;$E308+$G308,$E308+$F308,$E308+$G308),IF($L308="",IF($E308+$F308&gt;$E308+$G308,$E308+$F308,$E308+$G308),"XXX")&gt;=IF($E308+$F308&lt;$E308+$G308,$E308+$F308,$E308+$G308)),"",IF(OR($L308=Translation!$C$50,$L308=Translation!$D$50),"",IF(OR($L308=Translation!$C$51,$L308=Translation!$D$51),Translation!$K$5,IF($L308&gt;IF($E308+$F308&gt;$E308+$G308,$E308+$F308,$E308+$G308),$L308-IF($E308+$F308&gt;$E308+$G308,$E308+$F308,$E308+$G308),IF($L308&lt;IF($E308+$F308&lt;$E308+$G308,$E308+$F308,$E308+$G308),$L308-IF($E308+$F308&lt;$E308+$G308,$E308+$F308,$E308+$G308),"")))))</f>
        <v/>
      </c>
      <c r="R308" s="274" t="str">
        <f>IF(AND(IF($M308="",IF($E308+$F308&gt;$E308+$G308,$E308+$F308,$E308+$G308),"XXX")&lt;=IF($E308+$F308&gt;$E308+$G308,$E308+$F308,$E308+$G308),IF($M308="",IF($E308+$F308&gt;$E308+$G308,$E308+$F308,$E308+$G308),"XXX")&gt;=IF($E308+$F308&lt;$E308+$G308,$E308+$F308,$E308+$G308)),"",IF(OR($M308=Translation!$C$50,$M308=Translation!$D$50),"",IF(OR($M308=Translation!$C$51,$M308=Translation!$D$51),Translation!$K$5,IF($M308&gt;IF($E308+$F308&gt;$E308+$G308,$E308+$F308,$E308+$G308),$M308-IF($E308+$F308&gt;$E308+$G308,$E308+$F308,$E308+$G308),IF($M308&lt;IF($E308+$F308&lt;$E308+$G308,$E308+$F308,$E308+$G308),$M308-IF($E308+$F308&lt;$E308+$G308,$E308+$F308,$E308+$G308),"")))))</f>
        <v/>
      </c>
      <c r="S308" s="275"/>
      <c r="T308" s="23" t="str">
        <f t="shared" si="20"/>
        <v/>
      </c>
      <c r="U308" s="24" t="str">
        <f t="shared" si="19"/>
        <v/>
      </c>
      <c r="V308" s="261"/>
      <c r="W308" s="276"/>
      <c r="X308" s="277"/>
      <c r="Y308" s="264" t="str">
        <f>IF(AND(IF($W308="",IF($E308+$F308&gt;$E308+$G308,$E308+$F308,$E308+$G308),"XXX")&lt;=IF($E308+$F308&gt;$E308+$G308,$E308+$F308,$E308+$G308),IF($W308="",IF($E308+$F308&gt;$E308+$G308,$E308+$F308,$E308+$G308),"XXX")&gt;=IF($E308+$F308&lt;$E308+$G308,$E308+$F308,$E308+$G308)),"",IF(OR($W308=Translation!$C$50,$W308=Translation!$D$50),"",IF(OR($W308=Translation!$C$51,$W308=Translation!$D$51),Translation!$K$5,IF($W308&gt;IF($E308+$F308&gt;$E308+$G308,$E308+$F308,$E308+$G308),$W308-IF($E308+$F308&gt;$E308+$G308,$E308+$F308,$E308+$G308),IF($W308&lt;IF($E308+$F308&lt;$E308+$G308,$E308+$F308,$E308+$G308),$W308-IF($E308+$F308&lt;$E308+$G308,$E308+$F308,$E308+$G308),"")))))</f>
        <v/>
      </c>
      <c r="Z308" s="265" t="str">
        <f>IF(AND(IF($X308="",IF($E308+$F308&gt;$E308+$G308,$E308+$F308,$E308+$G308),"XXX")&lt;=IF($E308+$F308&gt;$E308+$G308,$E308+$F308,$E308+$G308),IF($X308="",IF($E308+$F308&gt;$E308+$G308,$E308+$F308,$E308+$G308),"XXX")&gt;=IF($E308+$F308&lt;$E308+$G308,$E308+$F308,$E308+$G308)),"",IF(OR($X308=Translation!$C$50,$X308=Translation!$D$50),"",IF(OR($X308=Translation!$C$51,$X308=Translation!$D$51),Translation!$K$5,IF($X308&gt;IF($E308+$F308&gt;$E308+$G308,$E308+$F308,$E308+$G308),$X308-IF($E308+$F308&gt;$E308+$G308,$E308+$F308,$E308+$G308),IF($X308&lt;IF($E308+$F308&lt;$E308+$G308,$E308+$F308,$E308+$G308),$X308-IF($E308+$F308&lt;$E308+$G308,$E308+$F308,$E308+$G308),"")))))</f>
        <v/>
      </c>
      <c r="AA308" s="278" t="str">
        <f>IF(ISBLANK(Report!AI308),"",AI308)</f>
        <v/>
      </c>
      <c r="AB308" s="25" t="str">
        <f t="shared" si="22"/>
        <v/>
      </c>
      <c r="AC308" s="26" t="str">
        <f t="shared" si="23"/>
        <v/>
      </c>
      <c r="AE308" s="45"/>
      <c r="AF308" s="15">
        <v>307</v>
      </c>
      <c r="AG308" s="177" t="str">
        <f t="shared" si="21"/>
        <v/>
      </c>
      <c r="AH308" s="177"/>
      <c r="AI308" s="16"/>
      <c r="AJ308" s="189"/>
    </row>
    <row r="309" spans="1:36" ht="18" thickBot="1" x14ac:dyDescent="0.35">
      <c r="A309" s="191"/>
      <c r="B309" s="197"/>
      <c r="C309" s="281"/>
      <c r="D309" s="282"/>
      <c r="E309" s="283"/>
      <c r="F309" s="283"/>
      <c r="G309" s="283"/>
      <c r="H309" s="284" t="str">
        <f>IF(AND(I309&lt;&gt;"",I309&lt;&gt;"None"),VLOOKUP(I309,Translation!$N$4:$O$111,2,FALSE),"")</f>
        <v/>
      </c>
      <c r="I309" s="284"/>
      <c r="J309" s="283"/>
      <c r="K309" s="283"/>
      <c r="L309" s="283"/>
      <c r="M309" s="285"/>
      <c r="N309" s="286"/>
      <c r="O309" s="287" t="str">
        <f>IF(AND(IF($J309="",IF($E309+$F309&gt;$E309+$G309,$E309+$F309,$E309+$G309),"XXX")&lt;=IF($E309+$F309&gt;$E309+$G309,$E309+$F309,$E309+$G309),IF($J309="",IF($E309+$F309&gt;$E309+$G309,$E309+$F309,$E309+$G309),"XXX")&gt;=IF($E309+$F309&lt;$E309+$G309,$E309+$F309,$E309+$G309)),"",IF(OR($J309=Translation!$C$50,$J309=Translation!$D$50),"",IF(OR($J309=Translation!$C$51,$J309=Translation!$D$51),Translation!$K$5,IF($J309&gt;IF($E309+$F309&gt;$E309+$G309,$E309+$F309,$E309+$G309),$J309-IF($E309+$F309&gt;$E309+$G309,$E309+$F309,$E309+$G309),IF($J309&lt;IF($E309+$F309&lt;$E309+$G309,$E309+$F309,$E309+$G309),$J309-IF($E309+$F309&lt;$E309+$G309,$E309+$F309,$E309+$G309),"")))))</f>
        <v/>
      </c>
      <c r="P309" s="288" t="str">
        <f>IF(AND(IF($K309="",IF($E309+$F309&gt;$E309+$G309,$E309+$F309,$E309+$G309),"XXX")&lt;=IF($E309+$F309&gt;$E309+$G309,$E309+$F309,$E309+$G309),IF($K309="",IF($E309+$F309&gt;$E309+$G309,$E309+$F309,$E309+$G309),"XXX")&gt;=IF($E309+$F309&lt;$E309+$G309,$E309+$F309,$E309+$G309)),"",IF(OR($K309=Translation!$C$50,$K309=Translation!$D$50),"",IF(OR($K309=Translation!$C$51,$K309=Translation!$D$51),Translation!$K$5,IF($K309&gt;IF($E309+$F309&gt;$E309+$G309,$E309+$F309,$E309+$G309),$K309-IF($E309+$F309&gt;$E309+$G309,$E309+$F309,$E309+$G309),IF($K309&lt;IF($E309+$F309&lt;$E309+$G309,$E309+$F309,$E309+$G309),$K309-IF($E309+$F309&lt;$E309+$G309,$E309+$F309,$E309+$G309),"")))))</f>
        <v/>
      </c>
      <c r="Q309" s="288" t="str">
        <f>IF(AND(IF($L309="",IF($E309+$F309&gt;$E309+$G309,$E309+$F309,$E309+$G309),"XXX")&lt;=IF($E309+$F309&gt;$E309+$G309,$E309+$F309,$E309+$G309),IF($L309="",IF($E309+$F309&gt;$E309+$G309,$E309+$F309,$E309+$G309),"XXX")&gt;=IF($E309+$F309&lt;$E309+$G309,$E309+$F309,$E309+$G309)),"",IF(OR($L309=Translation!$C$50,$L309=Translation!$D$50),"",IF(OR($L309=Translation!$C$51,$L309=Translation!$D$51),Translation!$K$5,IF($L309&gt;IF($E309+$F309&gt;$E309+$G309,$E309+$F309,$E309+$G309),$L309-IF($E309+$F309&gt;$E309+$G309,$E309+$F309,$E309+$G309),IF($L309&lt;IF($E309+$F309&lt;$E309+$G309,$E309+$F309,$E309+$G309),$L309-IF($E309+$F309&lt;$E309+$G309,$E309+$F309,$E309+$G309),"")))))</f>
        <v/>
      </c>
      <c r="R309" s="288" t="str">
        <f>IF(AND(IF($M309="",IF($E309+$F309&gt;$E309+$G309,$E309+$F309,$E309+$G309),"XXX")&lt;=IF($E309+$F309&gt;$E309+$G309,$E309+$F309,$E309+$G309),IF($M309="",IF($E309+$F309&gt;$E309+$G309,$E309+$F309,$E309+$G309),"XXX")&gt;=IF($E309+$F309&lt;$E309+$G309,$E309+$F309,$E309+$G309)),"",IF(OR($M309=Translation!$C$50,$M309=Translation!$D$50),"",IF(OR($M309=Translation!$C$51,$M309=Translation!$D$51),Translation!$K$5,IF($M309&gt;IF($E309+$F309&gt;$E309+$G309,$E309+$F309,$E309+$G309),$M309-IF($E309+$F309&gt;$E309+$G309,$E309+$F309,$E309+$G309),IF($M309&lt;IF($E309+$F309&lt;$E309+$G309,$E309+$F309,$E309+$G309),$M309-IF($E309+$F309&lt;$E309+$G309,$E309+$F309,$E309+$G309),"")))))</f>
        <v/>
      </c>
      <c r="S309" s="289"/>
      <c r="T309" s="29" t="str">
        <f t="shared" si="20"/>
        <v/>
      </c>
      <c r="U309" s="30" t="str">
        <f t="shared" ref="U309" si="24">IF(AND($O309="",$P309="",$Q309="",$R309=""),"","X")</f>
        <v/>
      </c>
      <c r="V309" s="290"/>
      <c r="W309" s="291"/>
      <c r="X309" s="292"/>
      <c r="Y309" s="293" t="str">
        <f>IF(AND(IF($W309="",IF($E309+$F309&gt;$E309+$G309,$E309+$F309,$E309+$G309),"XXX")&lt;=IF($E309+$F309&gt;$E309+$G309,$E309+$F309,$E309+$G309),IF($W309="",IF($E309+$F309&gt;$E309+$G309,$E309+$F309,$E309+$G309),"XXX")&gt;=IF($E309+$F309&lt;$E309+$G309,$E309+$F309,$E309+$G309)),"",IF(OR($W309=Translation!$C$50,$W309=Translation!$D$50),"",IF(OR($W309=Translation!$C$51,$W309=Translation!$D$51),Translation!$K$5,IF($W309&gt;IF($E309+$F309&gt;$E309+$G309,$E309+$F309,$E309+$G309),$W309-IF($E309+$F309&gt;$E309+$G309,$E309+$F309,$E309+$G309),IF($W309&lt;IF($E309+$F309&lt;$E309+$G309,$E309+$F309,$E309+$G309),$W309-IF($E309+$F309&lt;$E309+$G309,$E309+$F309,$E309+$G309),"")))))</f>
        <v/>
      </c>
      <c r="Z309" s="294" t="str">
        <f>IF(AND(IF($X309="",IF($E309+$F309&gt;$E309+$G309,$E309+$F309,$E309+$G309),"XXX")&lt;=IF($E309+$F309&gt;$E309+$G309,$E309+$F309,$E309+$G309),IF($X309="",IF($E309+$F309&gt;$E309+$G309,$E309+$F309,$E309+$G309),"XXX")&gt;=IF($E309+$F309&lt;$E309+$G309,$E309+$F309,$E309+$G309)),"",IF(OR($X309=Translation!$C$50,$X309=Translation!$D$50),"",IF(OR($X309=Translation!$C$51,$X309=Translation!$D$51),Translation!$K$5,IF($X309&gt;IF($E309+$F309&gt;$E309+$G309,$E309+$F309,$E309+$G309),$X309-IF($E309+$F309&gt;$E309+$G309,$E309+$F309,$E309+$G309),IF($X309&lt;IF($E309+$F309&lt;$E309+$G309,$E309+$F309,$E309+$G309),$X309-IF($E309+$F309&lt;$E309+$G309,$E309+$F309,$E309+$G309),"")))))</f>
        <v/>
      </c>
      <c r="AA309" s="295" t="str">
        <f>IF(ISBLANK(Report!AI309),"",AI309)</f>
        <v xml:space="preserve"> </v>
      </c>
      <c r="AB309" s="27" t="str">
        <f t="shared" si="22"/>
        <v/>
      </c>
      <c r="AC309" s="28" t="str">
        <f t="shared" si="23"/>
        <v/>
      </c>
      <c r="AE309" s="45"/>
      <c r="AF309" s="177">
        <v>308</v>
      </c>
      <c r="AG309" s="177" t="str">
        <f t="shared" si="21"/>
        <v/>
      </c>
      <c r="AH309" s="177"/>
      <c r="AI309" s="16" t="s">
        <v>2</v>
      </c>
      <c r="AJ309" s="189"/>
    </row>
  </sheetData>
  <sheetProtection algorithmName="SHA-512" hashValue="iTgbuxRrmCXzFXzFvkkI5OtITX8fg1HUNDaD+7i56VvBaqawoIDEHnE7MLtrCyLoan8fidBzqxhzxNn12DS61w==" saltValue="PctcjNX1ikFt4F7qZ+EFaQ==" spinCount="100000" sheet="1" selectLockedCells="1"/>
  <sortState xmlns:xlrd2="http://schemas.microsoft.com/office/spreadsheetml/2017/richdata2" ref="P23:R31">
    <sortCondition ref="P23:P31"/>
  </sortState>
  <mergeCells count="160">
    <mergeCell ref="A2:E2"/>
    <mergeCell ref="C11:D11"/>
    <mergeCell ref="C15:M15"/>
    <mergeCell ref="C19:M19"/>
    <mergeCell ref="C20:M20"/>
    <mergeCell ref="C21:M21"/>
    <mergeCell ref="C22:M22"/>
    <mergeCell ref="B4:D4"/>
    <mergeCell ref="B5:D5"/>
    <mergeCell ref="B6:D6"/>
    <mergeCell ref="B7:D7"/>
    <mergeCell ref="B8:D8"/>
    <mergeCell ref="B9:D9"/>
    <mergeCell ref="B10:D10"/>
    <mergeCell ref="A4:A12"/>
    <mergeCell ref="E4:J4"/>
    <mergeCell ref="C14:M14"/>
    <mergeCell ref="E5:J5"/>
    <mergeCell ref="K4:M4"/>
    <mergeCell ref="E6:J6"/>
    <mergeCell ref="E7:J7"/>
    <mergeCell ref="E8:J8"/>
    <mergeCell ref="C18:M18"/>
    <mergeCell ref="H46:H47"/>
    <mergeCell ref="B46:B47"/>
    <mergeCell ref="C46:C47"/>
    <mergeCell ref="B41:C41"/>
    <mergeCell ref="E41:J41"/>
    <mergeCell ref="K41:M41"/>
    <mergeCell ref="B42:C42"/>
    <mergeCell ref="E42:J42"/>
    <mergeCell ref="C27:D27"/>
    <mergeCell ref="C28:D28"/>
    <mergeCell ref="C29:D29"/>
    <mergeCell ref="C30:D30"/>
    <mergeCell ref="C31:D31"/>
    <mergeCell ref="F27:H27"/>
    <mergeCell ref="F29:H29"/>
    <mergeCell ref="F30:H30"/>
    <mergeCell ref="K30:M30"/>
    <mergeCell ref="F28:H28"/>
    <mergeCell ref="K28:M28"/>
    <mergeCell ref="K29:M29"/>
    <mergeCell ref="C23:D23"/>
    <mergeCell ref="C24:D24"/>
    <mergeCell ref="C25:D25"/>
    <mergeCell ref="C26:D26"/>
    <mergeCell ref="F11:K11"/>
    <mergeCell ref="E9:J9"/>
    <mergeCell ref="E10:J10"/>
    <mergeCell ref="Q37:U37"/>
    <mergeCell ref="C16:M16"/>
    <mergeCell ref="C17:M17"/>
    <mergeCell ref="P27:R27"/>
    <mergeCell ref="P28:R28"/>
    <mergeCell ref="P29:R29"/>
    <mergeCell ref="P30:R30"/>
    <mergeCell ref="P20:AC20"/>
    <mergeCell ref="P21:AC21"/>
    <mergeCell ref="Z27:AC27"/>
    <mergeCell ref="Z28:AC28"/>
    <mergeCell ref="Z29:AC29"/>
    <mergeCell ref="Z30:AC30"/>
    <mergeCell ref="Z23:AC23"/>
    <mergeCell ref="Y9:AC10"/>
    <mergeCell ref="W9:X10"/>
    <mergeCell ref="N9:U9"/>
    <mergeCell ref="A41:A47"/>
    <mergeCell ref="F46:F47"/>
    <mergeCell ref="J45:M45"/>
    <mergeCell ref="B44:C44"/>
    <mergeCell ref="B43:C43"/>
    <mergeCell ref="E43:J43"/>
    <mergeCell ref="B36:D36"/>
    <mergeCell ref="A40:E40"/>
    <mergeCell ref="A14:A38"/>
    <mergeCell ref="F31:H31"/>
    <mergeCell ref="K23:M23"/>
    <mergeCell ref="K24:M24"/>
    <mergeCell ref="K25:M25"/>
    <mergeCell ref="K26:M26"/>
    <mergeCell ref="K27:M27"/>
    <mergeCell ref="F26:H26"/>
    <mergeCell ref="E38:M38"/>
    <mergeCell ref="E36:F36"/>
    <mergeCell ref="K31:M31"/>
    <mergeCell ref="B23:B31"/>
    <mergeCell ref="F23:H23"/>
    <mergeCell ref="F24:H24"/>
    <mergeCell ref="B33:D34"/>
    <mergeCell ref="E37:F37"/>
    <mergeCell ref="N10:U10"/>
    <mergeCell ref="V4:V12"/>
    <mergeCell ref="Z4:AC4"/>
    <mergeCell ref="AB5:AC5"/>
    <mergeCell ref="Z26:AC26"/>
    <mergeCell ref="Z6:AC6"/>
    <mergeCell ref="Z7:AC7"/>
    <mergeCell ref="Z8:AC8"/>
    <mergeCell ref="N5:U5"/>
    <mergeCell ref="N4:U4"/>
    <mergeCell ref="P16:AC16"/>
    <mergeCell ref="P17:AC17"/>
    <mergeCell ref="P23:R23"/>
    <mergeCell ref="P25:R25"/>
    <mergeCell ref="N6:U6"/>
    <mergeCell ref="N8:U8"/>
    <mergeCell ref="Z24:AC24"/>
    <mergeCell ref="P15:AC15"/>
    <mergeCell ref="P26:R26"/>
    <mergeCell ref="N7:U7"/>
    <mergeCell ref="P19:AC19"/>
    <mergeCell ref="O45:R45"/>
    <mergeCell ref="W45:X45"/>
    <mergeCell ref="K36:M36"/>
    <mergeCell ref="N41:U41"/>
    <mergeCell ref="E46:E47"/>
    <mergeCell ref="N43:U43"/>
    <mergeCell ref="N42:U42"/>
    <mergeCell ref="N14:N38"/>
    <mergeCell ref="O23:O31"/>
    <mergeCell ref="G36:J36"/>
    <mergeCell ref="Q36:U36"/>
    <mergeCell ref="P18:AC18"/>
    <mergeCell ref="Z31:AC31"/>
    <mergeCell ref="P22:AC22"/>
    <mergeCell ref="G46:G47"/>
    <mergeCell ref="J46:K46"/>
    <mergeCell ref="L46:M46"/>
    <mergeCell ref="O46:P46"/>
    <mergeCell ref="Q46:R46"/>
    <mergeCell ref="K37:M37"/>
    <mergeCell ref="F25:H25"/>
    <mergeCell ref="Z41:AC41"/>
    <mergeCell ref="Y37:AC37"/>
    <mergeCell ref="Q38:AC38"/>
    <mergeCell ref="AD23:AR23"/>
    <mergeCell ref="T23:X23"/>
    <mergeCell ref="AB45:AC46"/>
    <mergeCell ref="S45:S47"/>
    <mergeCell ref="AA45:AA47"/>
    <mergeCell ref="P31:R31"/>
    <mergeCell ref="V36:X36"/>
    <mergeCell ref="T45:U46"/>
    <mergeCell ref="P24:R24"/>
    <mergeCell ref="T24:X24"/>
    <mergeCell ref="T25:X25"/>
    <mergeCell ref="T26:X26"/>
    <mergeCell ref="T27:X27"/>
    <mergeCell ref="T28:X28"/>
    <mergeCell ref="T29:X29"/>
    <mergeCell ref="T30:X30"/>
    <mergeCell ref="T31:X31"/>
    <mergeCell ref="Y43:AC43"/>
    <mergeCell ref="W42:X43"/>
    <mergeCell ref="V41:V47"/>
    <mergeCell ref="Y36:AC36"/>
    <mergeCell ref="AB42:AC42"/>
    <mergeCell ref="Y45:Z45"/>
    <mergeCell ref="W44:AC44"/>
  </mergeCells>
  <phoneticPr fontId="1" type="noConversion"/>
  <conditionalFormatting sqref="O48:R309">
    <cfRule type="notContainsBlanks" dxfId="0" priority="1">
      <formula>LEN(TRIM(O48))&gt;0</formula>
    </cfRule>
  </conditionalFormatting>
  <dataValidations count="2">
    <dataValidation type="list" allowBlank="1" showInputMessage="1" sqref="Q36:U36" xr:uid="{448CAE5C-865E-468D-A18C-2D9EB1F59254}">
      <formula1>"Leipheim, Kirchheim"</formula1>
    </dataValidation>
    <dataValidation allowBlank="1" showInputMessage="1" sqref="AF48 AF50 AF52 AF54 AF56 AF58 AF60 AF62 AF64 AF66 AF68 AF70 AF72 AF74 AF76 AF78 AF80 AF82 AF84 AF86 AF88 AF90 AF92 AF94 AF96 AF98 AF100 AF102 AF104 AF106 AF108 AF110 AF112 AF114 AF116 AF118 AF120 AF122 AF124 AF126 AF128 AF130 AF132 AF134 AF136 AF138 AF140 AF142 AF144 AF146 AF148 AF150 AF152 AF154 AF156 AF158 AF160 AF162 AF164 AF166 AF168 AF170 AF172 AF174 AF176 AF178 AF180 AF182 AF184 AF186 AF188 AF190 AF192 AF194 AF196 AF198 AF200 AF202 AF204 AF206 AF208 AF210 AF212 AF214 AF216 AF218 AF220 AF222 AF224 AF226 AF228 AF230 AF232 AF234 AF236 AF238 AF240 AF242 AF244 AF246 AF248 AF250 AF252 AF254 AF256 AF258 AF260 AF262 AF264 AF266 AF268 AF270 AF272 AF274 AF276 AF278 AF280 AF282 AF284 AF286 AF288 AF290 AF292 AF294 AF296 AF298 AF300 AF302 AF304 AF306 AF308" xr:uid="{B44B4562-B27E-4BD0-85D9-E67DEB0574B8}"/>
  </dataValidations>
  <hyperlinks>
    <hyperlink ref="AI8" r:id="rId1" xr:uid="{FECA5032-EDF0-4026-BEAD-8C8F544638FD}"/>
  </hyperlinks>
  <pageMargins left="0.19685039370078741" right="0.15748031496062992" top="0.78740157480314965" bottom="0.39370078740157483" header="0.31496062992125984" footer="0.11811023622047245"/>
  <pageSetup paperSize="9" scale="97" orientation="landscape" r:id="rId2"/>
  <headerFooter>
    <oddFooter>&amp;L&amp;"Arial,Standard"&amp;8 01/25-11&amp;C&amp;"Arial,Standard"&amp;8Wanzl GmbH &amp;&amp; Co. KGaA - Group Quality&amp;R&amp;"Arial,Standard"&amp;8&amp;P | &amp;N</oddFooter>
  </headerFooter>
  <rowBreaks count="1" manualBreakCount="1">
    <brk id="38" max="28" man="1"/>
  </rowBreaks>
  <ignoredErrors>
    <ignoredError sqref="T148:U179 O113:Q113 T180:U190 C11 J41 T55:U147 T52 Z54:Z190 O53:R112 O114:R190 F41:H41 V180:V190 T53:T54 F11 Y9 Y43 H51:H52 H49:H50 H53:H309 AA48:AA309" unlockedFormula="1"/>
  </ignoredErrors>
  <drawing r:id="rId3"/>
  <legacyDrawing r:id="rId4"/>
  <mc:AlternateContent xmlns:mc="http://schemas.openxmlformats.org/markup-compatibility/2006">
    <mc:Choice Requires="x14">
      <controls>
        <mc:AlternateContent xmlns:mc="http://schemas.openxmlformats.org/markup-compatibility/2006">
          <mc:Choice Requires="x14">
            <control shapeId="2059" r:id="rId5" name="Check Box 11">
              <controlPr defaultSize="0" autoFill="0" autoLine="0" autoPict="0">
                <anchor moveWithCells="1">
                  <from>
                    <xdr:col>4</xdr:col>
                    <xdr:colOff>76200</xdr:colOff>
                    <xdr:row>31</xdr:row>
                    <xdr:rowOff>182880</xdr:rowOff>
                  </from>
                  <to>
                    <xdr:col>4</xdr:col>
                    <xdr:colOff>487680</xdr:colOff>
                    <xdr:row>33</xdr:row>
                    <xdr:rowOff>22860</xdr:rowOff>
                  </to>
                </anchor>
              </controlPr>
            </control>
          </mc:Choice>
        </mc:AlternateContent>
        <mc:AlternateContent xmlns:mc="http://schemas.openxmlformats.org/markup-compatibility/2006">
          <mc:Choice Requires="x14">
            <control shapeId="2060" r:id="rId6" name="Check Box 12">
              <controlPr defaultSize="0" autoFill="0" autoLine="0" autoPict="0">
                <anchor moveWithCells="1">
                  <from>
                    <xdr:col>7</xdr:col>
                    <xdr:colOff>7620</xdr:colOff>
                    <xdr:row>31</xdr:row>
                    <xdr:rowOff>182880</xdr:rowOff>
                  </from>
                  <to>
                    <xdr:col>10</xdr:col>
                    <xdr:colOff>381000</xdr:colOff>
                    <xdr:row>33</xdr:row>
                    <xdr:rowOff>22860</xdr:rowOff>
                  </to>
                </anchor>
              </controlPr>
            </control>
          </mc:Choice>
        </mc:AlternateContent>
        <mc:AlternateContent xmlns:mc="http://schemas.openxmlformats.org/markup-compatibility/2006">
          <mc:Choice Requires="x14">
            <control shapeId="2063" r:id="rId7" name="Check Box 15">
              <controlPr defaultSize="0" autoFill="0" autoLine="0" autoPict="0">
                <anchor moveWithCells="1">
                  <from>
                    <xdr:col>5</xdr:col>
                    <xdr:colOff>251460</xdr:colOff>
                    <xdr:row>31</xdr:row>
                    <xdr:rowOff>182880</xdr:rowOff>
                  </from>
                  <to>
                    <xdr:col>6</xdr:col>
                    <xdr:colOff>228600</xdr:colOff>
                    <xdr:row>33</xdr:row>
                    <xdr:rowOff>30480</xdr:rowOff>
                  </to>
                </anchor>
              </controlPr>
            </control>
          </mc:Choice>
        </mc:AlternateContent>
        <mc:AlternateContent xmlns:mc="http://schemas.openxmlformats.org/markup-compatibility/2006">
          <mc:Choice Requires="x14">
            <control shapeId="2086" r:id="rId8" name="Check Box 38">
              <controlPr defaultSize="0" autoFill="0" autoLine="0" autoPict="0">
                <anchor moveWithCells="1">
                  <from>
                    <xdr:col>21</xdr:col>
                    <xdr:colOff>45720</xdr:colOff>
                    <xdr:row>31</xdr:row>
                    <xdr:rowOff>190500</xdr:rowOff>
                  </from>
                  <to>
                    <xdr:col>22</xdr:col>
                    <xdr:colOff>304800</xdr:colOff>
                    <xdr:row>33</xdr:row>
                    <xdr:rowOff>38100</xdr:rowOff>
                  </to>
                </anchor>
              </controlPr>
            </control>
          </mc:Choice>
        </mc:AlternateContent>
        <mc:AlternateContent xmlns:mc="http://schemas.openxmlformats.org/markup-compatibility/2006">
          <mc:Choice Requires="x14">
            <control shapeId="2097" r:id="rId9" name="Check Box 49">
              <controlPr defaultSize="0" autoFill="0" autoLine="0" autoPict="0">
                <anchor moveWithCells="1">
                  <from>
                    <xdr:col>21</xdr:col>
                    <xdr:colOff>45720</xdr:colOff>
                    <xdr:row>32</xdr:row>
                    <xdr:rowOff>182880</xdr:rowOff>
                  </from>
                  <to>
                    <xdr:col>22</xdr:col>
                    <xdr:colOff>335280</xdr:colOff>
                    <xdr:row>34</xdr:row>
                    <xdr:rowOff>38100</xdr:rowOff>
                  </to>
                </anchor>
              </controlPr>
            </control>
          </mc:Choice>
        </mc:AlternateContent>
        <mc:AlternateContent xmlns:mc="http://schemas.openxmlformats.org/markup-compatibility/2006">
          <mc:Choice Requires="x14">
            <control shapeId="2098" r:id="rId10" name="Check Box 50">
              <controlPr defaultSize="0" autoFill="0" autoLine="0" autoPict="0">
                <anchor moveWithCells="1">
                  <from>
                    <xdr:col>21</xdr:col>
                    <xdr:colOff>45720</xdr:colOff>
                    <xdr:row>33</xdr:row>
                    <xdr:rowOff>182880</xdr:rowOff>
                  </from>
                  <to>
                    <xdr:col>22</xdr:col>
                    <xdr:colOff>274320</xdr:colOff>
                    <xdr:row>35</xdr:row>
                    <xdr:rowOff>38100</xdr:rowOff>
                  </to>
                </anchor>
              </controlPr>
            </control>
          </mc:Choice>
        </mc:AlternateContent>
        <mc:AlternateContent xmlns:mc="http://schemas.openxmlformats.org/markup-compatibility/2006">
          <mc:Choice Requires="x14">
            <control shapeId="2102" r:id="rId11" name="Check Box 54">
              <controlPr defaultSize="0" autoFill="0" autoLine="0" autoPict="0">
                <anchor moveWithCells="1">
                  <from>
                    <xdr:col>23</xdr:col>
                    <xdr:colOff>213360</xdr:colOff>
                    <xdr:row>31</xdr:row>
                    <xdr:rowOff>190500</xdr:rowOff>
                  </from>
                  <to>
                    <xdr:col>23</xdr:col>
                    <xdr:colOff>441960</xdr:colOff>
                    <xdr:row>33</xdr:row>
                    <xdr:rowOff>30480</xdr:rowOff>
                  </to>
                </anchor>
              </controlPr>
            </control>
          </mc:Choice>
        </mc:AlternateContent>
        <mc:AlternateContent xmlns:mc="http://schemas.openxmlformats.org/markup-compatibility/2006">
          <mc:Choice Requires="x14">
            <control shapeId="2103" r:id="rId12" name="Check Box 55">
              <controlPr defaultSize="0" autoFill="0" autoLine="0" autoPict="0">
                <anchor moveWithCells="1">
                  <from>
                    <xdr:col>23</xdr:col>
                    <xdr:colOff>213360</xdr:colOff>
                    <xdr:row>33</xdr:row>
                    <xdr:rowOff>0</xdr:rowOff>
                  </from>
                  <to>
                    <xdr:col>23</xdr:col>
                    <xdr:colOff>381000</xdr:colOff>
                    <xdr:row>34</xdr:row>
                    <xdr:rowOff>30480</xdr:rowOff>
                  </to>
                </anchor>
              </controlPr>
            </control>
          </mc:Choice>
        </mc:AlternateContent>
        <mc:AlternateContent xmlns:mc="http://schemas.openxmlformats.org/markup-compatibility/2006">
          <mc:Choice Requires="x14">
            <control shapeId="2115" r:id="rId13" name="Check Box 67">
              <controlPr defaultSize="0" autoFill="0" autoLine="0" autoPict="0">
                <anchor moveWithCells="1">
                  <from>
                    <xdr:col>17</xdr:col>
                    <xdr:colOff>213360</xdr:colOff>
                    <xdr:row>31</xdr:row>
                    <xdr:rowOff>190500</xdr:rowOff>
                  </from>
                  <to>
                    <xdr:col>18</xdr:col>
                    <xdr:colOff>76200</xdr:colOff>
                    <xdr:row>33</xdr:row>
                    <xdr:rowOff>38100</xdr:rowOff>
                  </to>
                </anchor>
              </controlPr>
            </control>
          </mc:Choice>
        </mc:AlternateContent>
        <mc:AlternateContent xmlns:mc="http://schemas.openxmlformats.org/markup-compatibility/2006">
          <mc:Choice Requires="x14">
            <control shapeId="2116" r:id="rId14" name="Check Box 68">
              <controlPr defaultSize="0" autoFill="0" autoLine="0" autoPict="0">
                <anchor moveWithCells="1">
                  <from>
                    <xdr:col>17</xdr:col>
                    <xdr:colOff>213360</xdr:colOff>
                    <xdr:row>32</xdr:row>
                    <xdr:rowOff>182880</xdr:rowOff>
                  </from>
                  <to>
                    <xdr:col>18</xdr:col>
                    <xdr:colOff>144780</xdr:colOff>
                    <xdr:row>34</xdr:row>
                    <xdr:rowOff>38100</xdr:rowOff>
                  </to>
                </anchor>
              </controlPr>
            </control>
          </mc:Choice>
        </mc:AlternateContent>
        <mc:AlternateContent xmlns:mc="http://schemas.openxmlformats.org/markup-compatibility/2006">
          <mc:Choice Requires="x14">
            <control shapeId="2117" r:id="rId15" name="Check Box 69">
              <controlPr defaultSize="0" autoFill="0" autoLine="0" autoPict="0">
                <anchor moveWithCells="1">
                  <from>
                    <xdr:col>17</xdr:col>
                    <xdr:colOff>213360</xdr:colOff>
                    <xdr:row>33</xdr:row>
                    <xdr:rowOff>182880</xdr:rowOff>
                  </from>
                  <to>
                    <xdr:col>18</xdr:col>
                    <xdr:colOff>106680</xdr:colOff>
                    <xdr:row>35</xdr:row>
                    <xdr:rowOff>38100</xdr:rowOff>
                  </to>
                </anchor>
              </controlPr>
            </control>
          </mc:Choice>
        </mc:AlternateContent>
        <mc:AlternateContent xmlns:mc="http://schemas.openxmlformats.org/markup-compatibility/2006">
          <mc:Choice Requires="x14">
            <control shapeId="2050" r:id="rId16" name="KontrollkästchenNachprüfung">
              <controlPr locked="0" defaultSize="0" autoFill="0" autoLine="0" autoPict="0">
                <anchor moveWithCells="1">
                  <from>
                    <xdr:col>1</xdr:col>
                    <xdr:colOff>7620</xdr:colOff>
                    <xdr:row>11</xdr:row>
                    <xdr:rowOff>0</xdr:rowOff>
                  </from>
                  <to>
                    <xdr:col>2</xdr:col>
                    <xdr:colOff>114300</xdr:colOff>
                    <xdr:row>12</xdr:row>
                    <xdr:rowOff>7620</xdr:rowOff>
                  </to>
                </anchor>
              </controlPr>
            </control>
          </mc:Choice>
        </mc:AlternateContent>
        <mc:AlternateContent xmlns:mc="http://schemas.openxmlformats.org/markup-compatibility/2006">
          <mc:Choice Requires="x14">
            <control shapeId="2095" r:id="rId17" name="Check Box 47">
              <controlPr defaultSize="0" autoFill="0" autoLine="0" autoPict="0">
                <anchor moveWithCells="1">
                  <from>
                    <xdr:col>4</xdr:col>
                    <xdr:colOff>259080</xdr:colOff>
                    <xdr:row>9</xdr:row>
                    <xdr:rowOff>160020</xdr:rowOff>
                  </from>
                  <to>
                    <xdr:col>4</xdr:col>
                    <xdr:colOff>487680</xdr:colOff>
                    <xdr:row>11</xdr:row>
                    <xdr:rowOff>22860</xdr:rowOff>
                  </to>
                </anchor>
              </controlPr>
            </control>
          </mc:Choice>
        </mc:AlternateContent>
        <mc:AlternateContent xmlns:mc="http://schemas.openxmlformats.org/markup-compatibility/2006">
          <mc:Choice Requires="x14">
            <control shapeId="2126" r:id="rId18" name="Check Box 78">
              <controlPr defaultSize="0" autoFill="0" autoLine="0" autoPict="0">
                <anchor moveWithCells="1">
                  <from>
                    <xdr:col>1</xdr:col>
                    <xdr:colOff>7620</xdr:colOff>
                    <xdr:row>9</xdr:row>
                    <xdr:rowOff>152400</xdr:rowOff>
                  </from>
                  <to>
                    <xdr:col>2</xdr:col>
                    <xdr:colOff>0</xdr:colOff>
                    <xdr:row>11</xdr:row>
                    <xdr:rowOff>45720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7" id="{37C183FD-CB6D-4726-9717-1BB2716F713D}">
            <xm:f>Translation+Translation!$I$10:$I$36</xm:f>
            <x14:dxf/>
          </x14:cfRule>
          <xm:sqref>AJ47:AJ309</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C9A8B7B0-AB95-4140-B477-D0C542DF7AA3}">
          <x14:formula1>
            <xm:f>Translation!$I$4:$I$5</xm:f>
          </x14:formula1>
          <xm:sqref>AB42:AC42</xm:sqref>
        </x14:dataValidation>
        <x14:dataValidation type="list" allowBlank="1" showInputMessage="1" xr:uid="{7E21DC30-B259-4320-951A-A55F8AE3F6D9}">
          <x14:formula1>
            <xm:f>Translation!$H$10:$H$36</xm:f>
          </x14:formula1>
          <xm:sqref>AD48:AE48</xm:sqref>
        </x14:dataValidation>
        <x14:dataValidation type="list" allowBlank="1" showInputMessage="1" xr:uid="{55352CDF-3703-4296-94F0-8B90300886EF}">
          <x14:formula1>
            <xm:f>'Equipment '!$I$5:$I$31</xm:f>
          </x14:formula1>
          <xm:sqref>S48:S309</xm:sqref>
        </x14:dataValidation>
        <x14:dataValidation type="list" allowBlank="1" showInputMessage="1" xr:uid="{BDB8F703-0134-4D00-86F5-5F9AAB6288D6}">
          <x14:formula1>
            <xm:f>Translation!$A$60:$A$111</xm:f>
          </x14:formula1>
          <xm:sqref>AI48:AI309 AA48:AA309</xm:sqref>
        </x14:dataValidation>
        <x14:dataValidation type="list" allowBlank="1" showInputMessage="1" showErrorMessage="1" xr:uid="{7EE246A6-E668-4105-B83E-D9C4E952ED77}">
          <x14:formula1>
            <xm:f>Translation!$I$4:$I$8</xm:f>
          </x14:formula1>
          <xm:sqref>AB5:AC5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841EB-D73E-4D59-9A99-151B8B7BA3BA}">
  <sheetPr codeName="Tabelle3">
    <tabColor theme="7" tint="0.79998168889431442"/>
  </sheetPr>
  <dimension ref="A1:J31"/>
  <sheetViews>
    <sheetView showGridLines="0" zoomScale="120" zoomScaleNormal="120" workbookViewId="0">
      <selection activeCell="B3" sqref="B3"/>
    </sheetView>
  </sheetViews>
  <sheetFormatPr baseColWidth="10" defaultColWidth="11.44140625" defaultRowHeight="14.4" x14ac:dyDescent="0.3"/>
  <cols>
    <col min="1" max="1" width="4.44140625" customWidth="1"/>
    <col min="2" max="2" width="15.109375" customWidth="1"/>
    <col min="3" max="3" width="28.6640625" customWidth="1"/>
    <col min="4" max="4" width="7.44140625" customWidth="1"/>
    <col min="5" max="5" width="12.6640625" customWidth="1"/>
    <col min="6" max="6" width="23.109375" customWidth="1"/>
    <col min="7" max="7" width="17" customWidth="1"/>
    <col min="8" max="8" width="22.6640625" customWidth="1"/>
    <col min="9" max="9" width="23.44140625" hidden="1" customWidth="1"/>
    <col min="10" max="10" width="4.6640625" style="6" hidden="1" customWidth="1"/>
    <col min="11" max="12" width="0" hidden="1" customWidth="1"/>
  </cols>
  <sheetData>
    <row r="1" spans="1:10" s="1" customFormat="1" ht="29.25" customHeight="1" x14ac:dyDescent="0.3">
      <c r="A1" s="480"/>
      <c r="B1" s="481"/>
      <c r="C1" s="482"/>
      <c r="D1" s="474" t="str">
        <f>Translation!A125</f>
        <v>Measuring Equipment List Supplier</v>
      </c>
      <c r="E1" s="475"/>
      <c r="F1" s="475"/>
      <c r="G1" s="475"/>
      <c r="H1" s="476"/>
      <c r="J1" s="6"/>
    </row>
    <row r="2" spans="1:10" s="1" customFormat="1" ht="15" customHeight="1" thickBot="1" x14ac:dyDescent="0.35">
      <c r="A2" s="471" t="s">
        <v>9</v>
      </c>
      <c r="B2" s="472"/>
      <c r="C2" s="473"/>
      <c r="D2" s="477"/>
      <c r="E2" s="478"/>
      <c r="F2" s="478"/>
      <c r="G2" s="478"/>
      <c r="H2" s="479"/>
      <c r="J2" s="6"/>
    </row>
    <row r="3" spans="1:10" x14ac:dyDescent="0.3">
      <c r="A3" s="3" t="str">
        <f>Translation!A117</f>
        <v>No.</v>
      </c>
      <c r="B3" s="21" t="str">
        <f>Translation!A118</f>
        <v>ID-No. Tool</v>
      </c>
      <c r="C3" s="4" t="str">
        <f>Translation!A119</f>
        <v>Type</v>
      </c>
      <c r="D3" s="4" t="str">
        <f>Translation!A120</f>
        <v>Unit</v>
      </c>
      <c r="E3" s="4" t="str">
        <f>Translation!A121</f>
        <v>Resolution</v>
      </c>
      <c r="F3" s="21" t="str">
        <f>Translation!A122</f>
        <v>Calibritation Cert. No.</v>
      </c>
      <c r="G3" s="4" t="str">
        <f>Translation!A123</f>
        <v>Expirationn Date</v>
      </c>
      <c r="H3" s="5" t="str">
        <f>Translation!A124</f>
        <v>Comment</v>
      </c>
      <c r="J3" s="6" t="s">
        <v>24</v>
      </c>
    </row>
    <row r="4" spans="1:10" ht="21" customHeight="1" x14ac:dyDescent="0.3">
      <c r="A4" s="10"/>
      <c r="B4" s="11"/>
      <c r="C4" s="11"/>
      <c r="D4" s="11"/>
      <c r="E4" s="11"/>
      <c r="F4" s="11"/>
      <c r="G4" s="11"/>
      <c r="H4" s="12"/>
    </row>
    <row r="5" spans="1:10" x14ac:dyDescent="0.3">
      <c r="A5" s="2">
        <v>1</v>
      </c>
      <c r="B5" s="203"/>
      <c r="C5" s="203"/>
      <c r="D5" s="203"/>
      <c r="E5" s="203"/>
      <c r="F5" s="204"/>
      <c r="G5" s="205"/>
      <c r="H5" s="206"/>
      <c r="I5" t="str">
        <f>CONCATENATE(A5,"   ",C5)</f>
        <v xml:space="preserve">1   </v>
      </c>
      <c r="J5" s="7">
        <v>1</v>
      </c>
    </row>
    <row r="6" spans="1:10" x14ac:dyDescent="0.3">
      <c r="A6" s="2">
        <v>2</v>
      </c>
      <c r="B6" s="203"/>
      <c r="C6" s="203"/>
      <c r="D6" s="203"/>
      <c r="E6" s="203"/>
      <c r="F6" s="204"/>
      <c r="G6" s="205"/>
      <c r="H6" s="206"/>
      <c r="I6" t="str">
        <f t="shared" ref="I6:I31" si="0">CONCATENATE(A6,"   ",C6)</f>
        <v xml:space="preserve">2   </v>
      </c>
      <c r="J6" s="7">
        <v>2</v>
      </c>
    </row>
    <row r="7" spans="1:10" x14ac:dyDescent="0.3">
      <c r="A7" s="2">
        <v>3</v>
      </c>
      <c r="B7" s="203"/>
      <c r="C7" s="203"/>
      <c r="D7" s="203"/>
      <c r="E7" s="203"/>
      <c r="F7" s="204"/>
      <c r="G7" s="205"/>
      <c r="H7" s="206"/>
      <c r="I7" t="str">
        <f t="shared" si="0"/>
        <v xml:space="preserve">3   </v>
      </c>
      <c r="J7" s="7">
        <v>3</v>
      </c>
    </row>
    <row r="8" spans="1:10" x14ac:dyDescent="0.3">
      <c r="A8" s="2">
        <v>4</v>
      </c>
      <c r="B8" s="203"/>
      <c r="C8" s="203"/>
      <c r="D8" s="203"/>
      <c r="E8" s="203"/>
      <c r="F8" s="204"/>
      <c r="G8" s="205"/>
      <c r="H8" s="206"/>
      <c r="I8" t="str">
        <f t="shared" si="0"/>
        <v xml:space="preserve">4   </v>
      </c>
      <c r="J8" s="7">
        <v>4</v>
      </c>
    </row>
    <row r="9" spans="1:10" x14ac:dyDescent="0.3">
      <c r="A9" s="2">
        <v>5</v>
      </c>
      <c r="B9" s="203"/>
      <c r="C9" s="203"/>
      <c r="D9" s="203"/>
      <c r="E9" s="203"/>
      <c r="F9" s="204"/>
      <c r="G9" s="205"/>
      <c r="H9" s="206"/>
      <c r="I9" t="str">
        <f t="shared" si="0"/>
        <v xml:space="preserve">5   </v>
      </c>
      <c r="J9" s="7">
        <v>5</v>
      </c>
    </row>
    <row r="10" spans="1:10" x14ac:dyDescent="0.3">
      <c r="A10" s="2">
        <v>6</v>
      </c>
      <c r="B10" s="203"/>
      <c r="C10" s="203"/>
      <c r="D10" s="203"/>
      <c r="E10" s="203"/>
      <c r="F10" s="204"/>
      <c r="G10" s="205"/>
      <c r="H10" s="206"/>
      <c r="I10" t="str">
        <f t="shared" si="0"/>
        <v xml:space="preserve">6   </v>
      </c>
      <c r="J10" s="7">
        <v>6</v>
      </c>
    </row>
    <row r="11" spans="1:10" x14ac:dyDescent="0.3">
      <c r="A11" s="2">
        <v>7</v>
      </c>
      <c r="B11" s="203"/>
      <c r="C11" s="203"/>
      <c r="D11" s="203"/>
      <c r="E11" s="203"/>
      <c r="F11" s="204"/>
      <c r="G11" s="205"/>
      <c r="H11" s="206"/>
      <c r="I11" t="str">
        <f t="shared" si="0"/>
        <v xml:space="preserve">7   </v>
      </c>
      <c r="J11" s="7">
        <v>7</v>
      </c>
    </row>
    <row r="12" spans="1:10" x14ac:dyDescent="0.3">
      <c r="A12" s="2">
        <v>8</v>
      </c>
      <c r="B12" s="203"/>
      <c r="C12" s="203"/>
      <c r="D12" s="203"/>
      <c r="E12" s="203"/>
      <c r="F12" s="204"/>
      <c r="G12" s="205"/>
      <c r="H12" s="206"/>
      <c r="I12" t="str">
        <f t="shared" si="0"/>
        <v xml:space="preserve">8   </v>
      </c>
      <c r="J12" s="7">
        <v>8</v>
      </c>
    </row>
    <row r="13" spans="1:10" x14ac:dyDescent="0.3">
      <c r="A13" s="2">
        <v>9</v>
      </c>
      <c r="B13" s="203"/>
      <c r="C13" s="203"/>
      <c r="D13" s="203"/>
      <c r="E13" s="203"/>
      <c r="F13" s="204"/>
      <c r="G13" s="205"/>
      <c r="H13" s="206"/>
      <c r="I13" t="str">
        <f t="shared" si="0"/>
        <v xml:space="preserve">9   </v>
      </c>
      <c r="J13" s="7">
        <v>9</v>
      </c>
    </row>
    <row r="14" spans="1:10" x14ac:dyDescent="0.3">
      <c r="A14" s="2">
        <v>10</v>
      </c>
      <c r="B14" s="203"/>
      <c r="C14" s="203"/>
      <c r="D14" s="203"/>
      <c r="E14" s="203"/>
      <c r="F14" s="204"/>
      <c r="G14" s="205"/>
      <c r="H14" s="206"/>
      <c r="I14" t="str">
        <f t="shared" si="0"/>
        <v xml:space="preserve">10   </v>
      </c>
      <c r="J14" s="8">
        <v>1</v>
      </c>
    </row>
    <row r="15" spans="1:10" x14ac:dyDescent="0.3">
      <c r="A15" s="2">
        <v>11</v>
      </c>
      <c r="B15" s="203"/>
      <c r="C15" s="203"/>
      <c r="D15" s="203"/>
      <c r="E15" s="203"/>
      <c r="F15" s="204"/>
      <c r="G15" s="205"/>
      <c r="H15" s="206"/>
      <c r="I15" t="str">
        <f t="shared" si="0"/>
        <v xml:space="preserve">11   </v>
      </c>
      <c r="J15" s="8">
        <v>2</v>
      </c>
    </row>
    <row r="16" spans="1:10" x14ac:dyDescent="0.3">
      <c r="A16" s="2">
        <v>12</v>
      </c>
      <c r="B16" s="203"/>
      <c r="C16" s="203"/>
      <c r="D16" s="203"/>
      <c r="E16" s="203"/>
      <c r="F16" s="204"/>
      <c r="G16" s="205"/>
      <c r="H16" s="206"/>
      <c r="I16" t="str">
        <f t="shared" si="0"/>
        <v xml:space="preserve">12   </v>
      </c>
      <c r="J16" s="8">
        <v>3</v>
      </c>
    </row>
    <row r="17" spans="1:10" x14ac:dyDescent="0.3">
      <c r="A17" s="2">
        <v>13</v>
      </c>
      <c r="B17" s="203"/>
      <c r="C17" s="203"/>
      <c r="D17" s="203"/>
      <c r="E17" s="203"/>
      <c r="F17" s="204"/>
      <c r="G17" s="205"/>
      <c r="H17" s="206"/>
      <c r="I17" t="str">
        <f t="shared" si="0"/>
        <v xml:space="preserve">13   </v>
      </c>
      <c r="J17" s="8">
        <v>4</v>
      </c>
    </row>
    <row r="18" spans="1:10" x14ac:dyDescent="0.3">
      <c r="A18" s="2">
        <v>14</v>
      </c>
      <c r="B18" s="203"/>
      <c r="C18" s="203"/>
      <c r="D18" s="203"/>
      <c r="E18" s="203"/>
      <c r="F18" s="204"/>
      <c r="G18" s="205"/>
      <c r="H18" s="206"/>
      <c r="I18" t="str">
        <f t="shared" si="0"/>
        <v xml:space="preserve">14   </v>
      </c>
      <c r="J18" s="8">
        <v>5</v>
      </c>
    </row>
    <row r="19" spans="1:10" x14ac:dyDescent="0.3">
      <c r="A19" s="2">
        <v>15</v>
      </c>
      <c r="B19" s="203"/>
      <c r="C19" s="203"/>
      <c r="D19" s="203"/>
      <c r="E19" s="203"/>
      <c r="F19" s="204"/>
      <c r="G19" s="205"/>
      <c r="H19" s="206"/>
      <c r="I19" t="str">
        <f t="shared" si="0"/>
        <v xml:space="preserve">15   </v>
      </c>
      <c r="J19" s="8">
        <v>6</v>
      </c>
    </row>
    <row r="20" spans="1:10" x14ac:dyDescent="0.3">
      <c r="A20" s="2">
        <v>16</v>
      </c>
      <c r="B20" s="203"/>
      <c r="C20" s="203"/>
      <c r="D20" s="203"/>
      <c r="E20" s="203"/>
      <c r="F20" s="204"/>
      <c r="G20" s="205"/>
      <c r="H20" s="206"/>
      <c r="I20" t="str">
        <f t="shared" si="0"/>
        <v xml:space="preserve">16   </v>
      </c>
      <c r="J20" s="8">
        <v>7</v>
      </c>
    </row>
    <row r="21" spans="1:10" x14ac:dyDescent="0.3">
      <c r="A21" s="2">
        <v>17</v>
      </c>
      <c r="B21" s="203"/>
      <c r="C21" s="203"/>
      <c r="D21" s="203"/>
      <c r="E21" s="203"/>
      <c r="F21" s="204"/>
      <c r="G21" s="205"/>
      <c r="H21" s="206"/>
      <c r="I21" t="str">
        <f t="shared" si="0"/>
        <v xml:space="preserve">17   </v>
      </c>
      <c r="J21" s="8">
        <v>8</v>
      </c>
    </row>
    <row r="22" spans="1:10" x14ac:dyDescent="0.3">
      <c r="A22" s="2">
        <v>18</v>
      </c>
      <c r="B22" s="203"/>
      <c r="C22" s="203"/>
      <c r="D22" s="203"/>
      <c r="E22" s="203"/>
      <c r="F22" s="204"/>
      <c r="G22" s="205"/>
      <c r="H22" s="206"/>
      <c r="I22" t="str">
        <f t="shared" si="0"/>
        <v xml:space="preserve">18   </v>
      </c>
      <c r="J22" s="8">
        <v>9</v>
      </c>
    </row>
    <row r="23" spans="1:10" x14ac:dyDescent="0.3">
      <c r="A23" s="2">
        <v>19</v>
      </c>
      <c r="B23" s="203"/>
      <c r="C23" s="203"/>
      <c r="D23" s="203"/>
      <c r="E23" s="203"/>
      <c r="F23" s="204"/>
      <c r="G23" s="205"/>
      <c r="H23" s="206"/>
      <c r="I23" t="str">
        <f t="shared" si="0"/>
        <v xml:space="preserve">19   </v>
      </c>
      <c r="J23" s="9">
        <v>1</v>
      </c>
    </row>
    <row r="24" spans="1:10" x14ac:dyDescent="0.3">
      <c r="A24" s="2">
        <v>20</v>
      </c>
      <c r="B24" s="203"/>
      <c r="C24" s="203"/>
      <c r="D24" s="203"/>
      <c r="E24" s="203"/>
      <c r="F24" s="204"/>
      <c r="G24" s="205"/>
      <c r="H24" s="206"/>
      <c r="I24" t="str">
        <f t="shared" si="0"/>
        <v xml:space="preserve">20   </v>
      </c>
      <c r="J24" s="9">
        <v>2</v>
      </c>
    </row>
    <row r="25" spans="1:10" x14ac:dyDescent="0.3">
      <c r="A25" s="2">
        <v>21</v>
      </c>
      <c r="B25" s="203"/>
      <c r="C25" s="203"/>
      <c r="D25" s="203"/>
      <c r="E25" s="203"/>
      <c r="F25" s="204"/>
      <c r="G25" s="205"/>
      <c r="H25" s="206"/>
      <c r="I25" t="str">
        <f t="shared" si="0"/>
        <v xml:space="preserve">21   </v>
      </c>
      <c r="J25" s="9">
        <v>3</v>
      </c>
    </row>
    <row r="26" spans="1:10" x14ac:dyDescent="0.3">
      <c r="A26" s="2">
        <v>22</v>
      </c>
      <c r="B26" s="203"/>
      <c r="C26" s="203"/>
      <c r="D26" s="203"/>
      <c r="E26" s="203"/>
      <c r="F26" s="204"/>
      <c r="G26" s="205"/>
      <c r="H26" s="206"/>
      <c r="I26" t="str">
        <f t="shared" si="0"/>
        <v xml:space="preserve">22   </v>
      </c>
      <c r="J26" s="9">
        <v>4</v>
      </c>
    </row>
    <row r="27" spans="1:10" x14ac:dyDescent="0.3">
      <c r="A27" s="2">
        <v>23</v>
      </c>
      <c r="B27" s="203"/>
      <c r="C27" s="203"/>
      <c r="D27" s="203"/>
      <c r="E27" s="203"/>
      <c r="F27" s="204"/>
      <c r="G27" s="205"/>
      <c r="H27" s="206"/>
      <c r="I27" t="str">
        <f t="shared" si="0"/>
        <v xml:space="preserve">23   </v>
      </c>
      <c r="J27" s="9">
        <v>5</v>
      </c>
    </row>
    <row r="28" spans="1:10" x14ac:dyDescent="0.3">
      <c r="A28" s="2">
        <v>24</v>
      </c>
      <c r="B28" s="203"/>
      <c r="C28" s="203"/>
      <c r="D28" s="203"/>
      <c r="E28" s="203"/>
      <c r="F28" s="204"/>
      <c r="G28" s="205"/>
      <c r="H28" s="206"/>
      <c r="I28" t="str">
        <f t="shared" si="0"/>
        <v xml:space="preserve">24   </v>
      </c>
      <c r="J28" s="9">
        <v>6</v>
      </c>
    </row>
    <row r="29" spans="1:10" x14ac:dyDescent="0.3">
      <c r="A29" s="2">
        <v>25</v>
      </c>
      <c r="B29" s="203"/>
      <c r="C29" s="203"/>
      <c r="D29" s="203"/>
      <c r="E29" s="203"/>
      <c r="F29" s="204"/>
      <c r="G29" s="205"/>
      <c r="H29" s="206"/>
      <c r="I29" t="str">
        <f t="shared" si="0"/>
        <v xml:space="preserve">25   </v>
      </c>
      <c r="J29" s="9">
        <v>7</v>
      </c>
    </row>
    <row r="30" spans="1:10" x14ac:dyDescent="0.3">
      <c r="A30" s="2">
        <v>26</v>
      </c>
      <c r="B30" s="203"/>
      <c r="C30" s="203"/>
      <c r="D30" s="203"/>
      <c r="E30" s="203"/>
      <c r="F30" s="204"/>
      <c r="G30" s="205"/>
      <c r="H30" s="206"/>
      <c r="I30" t="str">
        <f t="shared" si="0"/>
        <v xml:space="preserve">26   </v>
      </c>
      <c r="J30" s="9">
        <v>8</v>
      </c>
    </row>
    <row r="31" spans="1:10" ht="15" thickBot="1" x14ac:dyDescent="0.35">
      <c r="A31" s="13">
        <v>27</v>
      </c>
      <c r="B31" s="207"/>
      <c r="C31" s="207"/>
      <c r="D31" s="207"/>
      <c r="E31" s="207"/>
      <c r="F31" s="208"/>
      <c r="G31" s="209"/>
      <c r="H31" s="210"/>
      <c r="I31" t="str">
        <f t="shared" si="0"/>
        <v xml:space="preserve">27   </v>
      </c>
      <c r="J31" s="9">
        <v>9</v>
      </c>
    </row>
  </sheetData>
  <sheetProtection algorithmName="SHA-512" hashValue="K4M7JjjOvxsemTrqBCFcOvJfQ4T/mi5qe2PH7hAxUVpBL2y9S4kK0LPAhgo+KlhdW4sNi6Q+1yClf/gtsJZwXg==" saltValue="7ZZJbwOvEvCBbwyU3wAmqA==" spinCount="100000" sheet="1" objects="1" scenarios="1"/>
  <mergeCells count="3">
    <mergeCell ref="A2:C2"/>
    <mergeCell ref="D1:H2"/>
    <mergeCell ref="A1:C1"/>
  </mergeCells>
  <pageMargins left="0.19685039370078741" right="0.15748031496062992" top="0.78740157480314965" bottom="0.39370078740157483" header="0.31496062992125984" footer="0.11811023622047245"/>
  <pageSetup paperSize="9" orientation="landscape" r:id="rId1"/>
  <headerFooter>
    <oddFooter>&amp;L&amp;"Arial,Standard"&amp;8 01/25-11&amp;C&amp;"Arial,Standard"&amp;8Wanzl GmbH &amp;&amp; Co. KGaA - Group Quality&amp;R&amp;"Arial,Standard"&amp;8&amp;P | &amp;N</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9F8649-A78C-4826-814B-A639E271C731}">
  <sheetPr codeName="Tabelle2">
    <tabColor rgb="FFFFC000"/>
  </sheetPr>
  <dimension ref="A1:Q50"/>
  <sheetViews>
    <sheetView showGridLines="0" zoomScale="120" zoomScaleNormal="120" workbookViewId="0">
      <selection activeCell="C13" sqref="C13:N13"/>
    </sheetView>
  </sheetViews>
  <sheetFormatPr baseColWidth="10" defaultColWidth="11.44140625" defaultRowHeight="14.4" x14ac:dyDescent="0.3"/>
  <cols>
    <col min="1" max="1" width="2" customWidth="1"/>
    <col min="2" max="2" width="0.6640625" customWidth="1"/>
    <col min="3" max="3" width="3.5546875" customWidth="1"/>
    <col min="5" max="5" width="10.5546875" customWidth="1"/>
    <col min="6" max="6" width="5" customWidth="1"/>
    <col min="7" max="7" width="9.109375" customWidth="1"/>
    <col min="8" max="8" width="7.5546875" customWidth="1"/>
    <col min="9" max="9" width="8.33203125" customWidth="1"/>
    <col min="10" max="10" width="11.88671875" customWidth="1"/>
    <col min="11" max="12" width="8.6640625" customWidth="1"/>
    <col min="13" max="13" width="16.88671875" customWidth="1"/>
    <col min="14" max="14" width="4.109375" customWidth="1"/>
  </cols>
  <sheetData>
    <row r="1" spans="1:17" ht="51" customHeight="1" x14ac:dyDescent="0.3">
      <c r="A1" s="498" t="s">
        <v>0</v>
      </c>
      <c r="B1" s="499"/>
      <c r="C1" s="499"/>
      <c r="D1" s="499"/>
      <c r="E1" s="500"/>
      <c r="F1" s="492" t="str">
        <f>Translation!A129</f>
        <v xml:space="preserve">Checklist for initial sampling </v>
      </c>
      <c r="G1" s="493"/>
      <c r="H1" s="493"/>
      <c r="I1" s="493"/>
      <c r="J1" s="493"/>
      <c r="K1" s="493"/>
      <c r="L1" s="493"/>
      <c r="M1" s="493"/>
      <c r="N1" s="494"/>
    </row>
    <row r="2" spans="1:17" ht="15" customHeight="1" thickBot="1" x14ac:dyDescent="0.35">
      <c r="A2" s="418"/>
      <c r="B2" s="419"/>
      <c r="C2" s="419"/>
      <c r="D2" s="419"/>
      <c r="E2" s="420"/>
      <c r="F2" s="495"/>
      <c r="G2" s="496"/>
      <c r="H2" s="496"/>
      <c r="I2" s="496"/>
      <c r="J2" s="496"/>
      <c r="K2" s="496"/>
      <c r="L2" s="496"/>
      <c r="M2" s="496"/>
      <c r="N2" s="497"/>
    </row>
    <row r="3" spans="1:17" s="213" customFormat="1" ht="8.1" customHeight="1" x14ac:dyDescent="0.25">
      <c r="A3" s="211"/>
      <c r="B3" s="57"/>
      <c r="C3" s="57"/>
      <c r="D3" s="57"/>
      <c r="E3" s="57"/>
      <c r="F3" s="57"/>
      <c r="G3" s="212"/>
      <c r="H3" s="212"/>
      <c r="I3" s="212"/>
      <c r="J3" s="212"/>
      <c r="K3" s="212"/>
      <c r="L3" s="212"/>
      <c r="M3" s="212"/>
      <c r="N3" s="44"/>
    </row>
    <row r="4" spans="1:17" s="213" customFormat="1" ht="15.75" customHeight="1" x14ac:dyDescent="0.25">
      <c r="A4" s="211"/>
      <c r="B4" s="57"/>
      <c r="C4" s="57"/>
      <c r="D4" s="57"/>
      <c r="E4" s="57"/>
      <c r="F4" s="57"/>
      <c r="G4" s="212"/>
      <c r="H4" s="212"/>
      <c r="I4" s="212"/>
      <c r="J4" s="212"/>
      <c r="K4" s="212"/>
      <c r="L4" s="491" t="s">
        <v>3</v>
      </c>
      <c r="M4" s="491"/>
      <c r="N4" s="214" t="str">
        <f>Report!AB5</f>
        <v>EN</v>
      </c>
      <c r="O4" s="241"/>
    </row>
    <row r="5" spans="1:17" s="213" customFormat="1" ht="8.1" customHeight="1" thickBot="1" x14ac:dyDescent="0.3">
      <c r="A5" s="54"/>
      <c r="B5" s="46"/>
      <c r="C5" s="55"/>
      <c r="D5" s="55"/>
      <c r="E5" s="55"/>
      <c r="F5" s="55"/>
      <c r="G5" s="55"/>
      <c r="H5" s="55"/>
      <c r="I5" s="55"/>
      <c r="J5" s="55"/>
      <c r="K5" s="55"/>
      <c r="L5" s="55"/>
      <c r="M5" s="55"/>
      <c r="N5" s="58"/>
    </row>
    <row r="6" spans="1:17" s="213" customFormat="1" ht="15" customHeight="1" x14ac:dyDescent="0.25">
      <c r="A6" s="501" t="str">
        <f>Translation!A36</f>
        <v>Supplier</v>
      </c>
      <c r="B6" s="227"/>
      <c r="C6" s="383" t="str">
        <f>Translation!A3</f>
        <v>Supplier:</v>
      </c>
      <c r="D6" s="383"/>
      <c r="E6" s="383"/>
      <c r="F6" s="358">
        <f>Report!E4</f>
        <v>0</v>
      </c>
      <c r="G6" s="487"/>
      <c r="H6" s="487"/>
      <c r="I6" s="487"/>
      <c r="J6" s="383" t="str">
        <f>Translation!A10</f>
        <v>Delivery Quantity:</v>
      </c>
      <c r="K6" s="383"/>
      <c r="L6" s="358">
        <f>Report!N4</f>
        <v>0</v>
      </c>
      <c r="M6" s="487"/>
      <c r="N6" s="488"/>
      <c r="O6" s="241"/>
    </row>
    <row r="7" spans="1:17" s="213" customFormat="1" ht="15" customHeight="1" x14ac:dyDescent="0.25">
      <c r="A7" s="502"/>
      <c r="B7" s="216"/>
      <c r="C7" s="395" t="str">
        <f>Translation!A4</f>
        <v>Supplier No.:</v>
      </c>
      <c r="D7" s="395"/>
      <c r="E7" s="395"/>
      <c r="F7" s="457">
        <f>Report!E5</f>
        <v>0</v>
      </c>
      <c r="G7" s="489"/>
      <c r="H7" s="489"/>
      <c r="I7" s="489"/>
      <c r="J7" s="395"/>
      <c r="K7" s="395"/>
      <c r="L7" s="457"/>
      <c r="M7" s="457"/>
      <c r="N7" s="484"/>
    </row>
    <row r="8" spans="1:17" s="213" customFormat="1" ht="15" customHeight="1" x14ac:dyDescent="0.25">
      <c r="A8" s="502"/>
      <c r="B8" s="216"/>
      <c r="C8" s="414" t="str">
        <f>Translation!A5</f>
        <v>Order No.:</v>
      </c>
      <c r="D8" s="414"/>
      <c r="E8" s="414"/>
      <c r="F8" s="457">
        <f>Report!E6</f>
        <v>0</v>
      </c>
      <c r="G8" s="489"/>
      <c r="H8" s="489"/>
      <c r="I8" s="489"/>
      <c r="J8" s="395"/>
      <c r="K8" s="395"/>
      <c r="L8" s="485"/>
      <c r="M8" s="485"/>
      <c r="N8" s="486"/>
    </row>
    <row r="9" spans="1:17" s="213" customFormat="1" ht="15" customHeight="1" x14ac:dyDescent="0.25">
      <c r="A9" s="502"/>
      <c r="B9" s="216"/>
      <c r="C9" s="414" t="str">
        <f>Translation!A6</f>
        <v>Item No. Wanzl:</v>
      </c>
      <c r="D9" s="414"/>
      <c r="E9" s="414"/>
      <c r="F9" s="457">
        <f>Report!E7</f>
        <v>0</v>
      </c>
      <c r="G9" s="489"/>
      <c r="H9" s="489"/>
      <c r="I9" s="489"/>
      <c r="J9" s="395" t="str">
        <f>Translation!A12</f>
        <v>Report No. Supplier:</v>
      </c>
      <c r="K9" s="395"/>
      <c r="L9" s="457">
        <f>Report!N7</f>
        <v>0</v>
      </c>
      <c r="M9" s="489"/>
      <c r="N9" s="490"/>
      <c r="Q9" s="241"/>
    </row>
    <row r="10" spans="1:17" s="213" customFormat="1" ht="15.75" customHeight="1" thickBot="1" x14ac:dyDescent="0.35">
      <c r="A10" s="502"/>
      <c r="B10" s="216"/>
      <c r="C10" s="466" t="str">
        <f>Translation!A7</f>
        <v>Wanzl Article description:</v>
      </c>
      <c r="D10" s="466"/>
      <c r="E10" s="466"/>
      <c r="F10" s="457">
        <f>Report!E8</f>
        <v>0</v>
      </c>
      <c r="G10" s="489"/>
      <c r="H10" s="489"/>
      <c r="I10" s="489"/>
      <c r="J10" s="483"/>
      <c r="K10" s="483"/>
      <c r="L10" s="457"/>
      <c r="M10" s="457"/>
      <c r="N10" s="484"/>
      <c r="Q10" s="221"/>
    </row>
    <row r="11" spans="1:17" ht="15" customHeight="1" x14ac:dyDescent="0.3">
      <c r="A11" s="502"/>
      <c r="B11" s="216"/>
      <c r="C11" s="218"/>
      <c r="D11" s="218"/>
      <c r="E11" s="218"/>
      <c r="F11" s="218"/>
      <c r="G11" s="218"/>
      <c r="H11" s="218"/>
      <c r="I11" s="218"/>
      <c r="J11" s="218"/>
      <c r="K11" s="218"/>
      <c r="L11" s="218"/>
      <c r="M11" s="218"/>
      <c r="N11" s="219"/>
      <c r="Q11" s="221"/>
    </row>
    <row r="12" spans="1:17" x14ac:dyDescent="0.3">
      <c r="A12" s="502"/>
      <c r="B12" s="216"/>
      <c r="C12" s="504" t="str">
        <f>Translation!A131</f>
        <v xml:space="preserve">The requirements for initial sampling can be found in the guidelines in the download area under: </v>
      </c>
      <c r="D12" s="504"/>
      <c r="E12" s="504"/>
      <c r="F12" s="504"/>
      <c r="G12" s="504"/>
      <c r="H12" s="504"/>
      <c r="I12" s="504"/>
      <c r="J12" s="504"/>
      <c r="K12" s="504"/>
      <c r="L12" s="504"/>
      <c r="M12" s="504"/>
      <c r="N12" s="505"/>
      <c r="Q12" s="221"/>
    </row>
    <row r="13" spans="1:17" x14ac:dyDescent="0.3">
      <c r="A13" s="502"/>
      <c r="B13" s="216"/>
      <c r="C13" s="506" t="str">
        <f>Translation!A132</f>
        <v xml:space="preserve">
https://www.wanzl.com/downloads/musterpruefbericht</v>
      </c>
      <c r="D13" s="506"/>
      <c r="E13" s="506"/>
      <c r="F13" s="506"/>
      <c r="G13" s="506"/>
      <c r="H13" s="506"/>
      <c r="I13" s="506"/>
      <c r="J13" s="506"/>
      <c r="K13" s="506"/>
      <c r="L13" s="506"/>
      <c r="M13" s="506"/>
      <c r="N13" s="507"/>
      <c r="O13" s="221"/>
      <c r="Q13" s="221"/>
    </row>
    <row r="14" spans="1:17" ht="15" customHeight="1" thickBot="1" x14ac:dyDescent="0.35">
      <c r="A14" s="502"/>
      <c r="B14" s="216"/>
      <c r="C14" s="217"/>
      <c r="D14" s="217"/>
      <c r="E14" s="217"/>
      <c r="F14" s="217"/>
      <c r="G14" s="217"/>
      <c r="H14" s="217"/>
      <c r="I14" s="217"/>
      <c r="J14" s="217"/>
      <c r="K14" s="217"/>
      <c r="L14" s="217"/>
      <c r="M14" s="217"/>
      <c r="N14" s="220"/>
      <c r="Q14" s="221"/>
    </row>
    <row r="15" spans="1:17" ht="15" customHeight="1" x14ac:dyDescent="0.3">
      <c r="A15" s="502"/>
      <c r="B15" s="216"/>
      <c r="C15" s="229"/>
      <c r="D15" s="229"/>
      <c r="E15" s="229"/>
      <c r="F15" s="229"/>
      <c r="G15" s="229"/>
      <c r="H15" s="229"/>
      <c r="I15" s="229"/>
      <c r="J15" s="229"/>
      <c r="K15" s="229"/>
      <c r="L15" s="229"/>
      <c r="M15" s="229"/>
      <c r="N15" s="230"/>
      <c r="Q15" s="221"/>
    </row>
    <row r="16" spans="1:17" x14ac:dyDescent="0.3">
      <c r="A16" s="502"/>
      <c r="B16" s="216"/>
      <c r="C16" s="222"/>
      <c r="D16" s="222"/>
      <c r="E16" s="222"/>
      <c r="F16" s="222"/>
      <c r="G16" s="222"/>
      <c r="H16" s="222"/>
      <c r="I16" s="222"/>
      <c r="J16" s="222"/>
      <c r="K16" s="222"/>
      <c r="L16" s="222"/>
      <c r="M16" s="222"/>
      <c r="N16" s="223"/>
      <c r="Q16" s="221"/>
    </row>
    <row r="17" spans="1:15" x14ac:dyDescent="0.3">
      <c r="A17" s="502"/>
      <c r="B17" s="216"/>
      <c r="C17" s="231" t="str">
        <f>Translation!A130</f>
        <v>Please check following positions and attache the checklist to the ISIR:</v>
      </c>
      <c r="D17" s="232"/>
      <c r="E17" s="232"/>
      <c r="F17" s="232"/>
      <c r="G17" s="232"/>
      <c r="H17" s="232"/>
      <c r="I17" s="232"/>
      <c r="J17" s="232"/>
      <c r="K17" s="222"/>
      <c r="L17" s="222"/>
      <c r="M17" s="222"/>
      <c r="N17" s="223"/>
    </row>
    <row r="18" spans="1:15" ht="8.1" customHeight="1" x14ac:dyDescent="0.3">
      <c r="A18" s="502"/>
      <c r="B18" s="216"/>
      <c r="C18" s="232"/>
      <c r="D18" s="232"/>
      <c r="E18" s="232"/>
      <c r="F18" s="232"/>
      <c r="G18" s="232"/>
      <c r="H18" s="232"/>
      <c r="I18" s="232"/>
      <c r="J18" s="232"/>
      <c r="K18" s="222"/>
      <c r="L18" s="222"/>
      <c r="M18" s="222"/>
      <c r="N18" s="223"/>
    </row>
    <row r="19" spans="1:15" x14ac:dyDescent="0.3">
      <c r="A19" s="502"/>
      <c r="B19" s="216"/>
      <c r="C19" s="232" t="str">
        <f>Translation!A145</f>
        <v>Does delivery quantity correspond to initial sample order quantity?</v>
      </c>
      <c r="D19" s="232"/>
      <c r="E19" s="232"/>
      <c r="F19" s="232"/>
      <c r="G19" s="232"/>
      <c r="H19" s="232"/>
      <c r="I19" s="232"/>
      <c r="J19" s="232"/>
      <c r="K19" s="224" t="str">
        <f>Translation!A25</f>
        <v>yes</v>
      </c>
      <c r="L19" s="224" t="str">
        <f>Translation!A24</f>
        <v>no</v>
      </c>
      <c r="M19" s="225"/>
      <c r="N19" s="223"/>
    </row>
    <row r="20" spans="1:15" ht="8.1" customHeight="1" x14ac:dyDescent="0.3">
      <c r="A20" s="502"/>
      <c r="B20" s="216"/>
      <c r="C20" s="232"/>
      <c r="D20" s="232"/>
      <c r="E20" s="232"/>
      <c r="F20" s="232"/>
      <c r="G20" s="232"/>
      <c r="H20" s="232"/>
      <c r="I20" s="232"/>
      <c r="J20" s="232"/>
      <c r="K20" s="222"/>
      <c r="L20" s="222"/>
      <c r="M20" s="222"/>
      <c r="N20" s="223"/>
    </row>
    <row r="21" spans="1:15" x14ac:dyDescent="0.3">
      <c r="A21" s="502"/>
      <c r="B21" s="216"/>
      <c r="C21" s="232" t="str">
        <f>Translation!A133</f>
        <v>Initial samples are labelled?</v>
      </c>
      <c r="D21" s="232"/>
      <c r="E21" s="232"/>
      <c r="F21" s="232"/>
      <c r="G21" s="232"/>
      <c r="H21" s="232"/>
      <c r="I21" s="232"/>
      <c r="J21" s="232"/>
      <c r="K21" s="224" t="str">
        <f>Translation!A25</f>
        <v>yes</v>
      </c>
      <c r="L21" s="224" t="str">
        <f>Translation!A24</f>
        <v>no</v>
      </c>
      <c r="M21" s="222"/>
      <c r="N21" s="223"/>
    </row>
    <row r="22" spans="1:15" ht="8.1" customHeight="1" x14ac:dyDescent="0.3">
      <c r="A22" s="502"/>
      <c r="B22" s="216"/>
      <c r="C22" s="232"/>
      <c r="D22" s="232"/>
      <c r="E22" s="232"/>
      <c r="F22" s="232"/>
      <c r="G22" s="232"/>
      <c r="H22" s="232"/>
      <c r="I22" s="232"/>
      <c r="J22" s="232"/>
      <c r="K22" s="222"/>
      <c r="L22" s="222"/>
      <c r="M22" s="222"/>
      <c r="N22" s="223"/>
    </row>
    <row r="23" spans="1:15" x14ac:dyDescent="0.3">
      <c r="A23" s="502"/>
      <c r="B23" s="216"/>
      <c r="C23" s="232" t="str">
        <f>Translation!A134</f>
        <v>Drawing completely stamped?</v>
      </c>
      <c r="D23" s="232"/>
      <c r="E23" s="232"/>
      <c r="F23" s="232"/>
      <c r="G23" s="232"/>
      <c r="H23" s="232"/>
      <c r="I23" s="232"/>
      <c r="J23" s="232"/>
      <c r="K23" s="224" t="str">
        <f>Translation!A25</f>
        <v>yes</v>
      </c>
      <c r="L23" s="224" t="str">
        <f>Translation!A24</f>
        <v>no</v>
      </c>
      <c r="M23" s="226" t="str">
        <f>Translation!A149</f>
        <v>not applicable</v>
      </c>
      <c r="N23" s="223"/>
    </row>
    <row r="24" spans="1:15" ht="8.1" customHeight="1" x14ac:dyDescent="0.3">
      <c r="A24" s="502"/>
      <c r="B24" s="216"/>
      <c r="C24" s="232"/>
      <c r="D24" s="232"/>
      <c r="E24" s="232"/>
      <c r="F24" s="232"/>
      <c r="G24" s="232"/>
      <c r="H24" s="232"/>
      <c r="I24" s="232"/>
      <c r="J24" s="232"/>
      <c r="K24" s="222"/>
      <c r="L24" s="222"/>
      <c r="M24" s="222"/>
      <c r="N24" s="223"/>
      <c r="O24" s="221"/>
    </row>
    <row r="25" spans="1:15" x14ac:dyDescent="0.3">
      <c r="A25" s="502"/>
      <c r="B25" s="216"/>
      <c r="C25" s="232" t="str">
        <f>Translation!A143</f>
        <v>Approved request for deviation by Wanzl?</v>
      </c>
      <c r="D25" s="232"/>
      <c r="E25" s="232"/>
      <c r="F25" s="232"/>
      <c r="G25" s="232"/>
      <c r="H25" s="232"/>
      <c r="I25" s="232"/>
      <c r="J25" s="232"/>
      <c r="K25" s="224" t="str">
        <f>Translation!A25</f>
        <v>yes</v>
      </c>
      <c r="L25" s="224" t="str">
        <f>Translation!A24</f>
        <v>no</v>
      </c>
      <c r="M25" s="226" t="str">
        <f>Translation!A149</f>
        <v>not applicable</v>
      </c>
      <c r="N25" s="223"/>
      <c r="O25" s="221"/>
    </row>
    <row r="26" spans="1:15" x14ac:dyDescent="0.3">
      <c r="A26" s="502"/>
      <c r="B26" s="216"/>
      <c r="C26" s="232" t="str">
        <f>Translation!A144</f>
        <v>(Only required in case of deviations on the measurement report)</v>
      </c>
      <c r="D26" s="232"/>
      <c r="E26" s="232"/>
      <c r="F26" s="232"/>
      <c r="G26" s="232"/>
      <c r="H26" s="232"/>
      <c r="I26" s="232"/>
      <c r="J26" s="232"/>
      <c r="K26" s="224"/>
      <c r="L26" s="224"/>
      <c r="M26" s="226"/>
      <c r="N26" s="223"/>
      <c r="O26" s="221"/>
    </row>
    <row r="27" spans="1:15" ht="8.1" customHeight="1" x14ac:dyDescent="0.3">
      <c r="A27" s="502"/>
      <c r="B27" s="216"/>
      <c r="C27" s="232"/>
      <c r="D27" s="232"/>
      <c r="E27" s="232"/>
      <c r="F27" s="232"/>
      <c r="G27" s="232"/>
      <c r="H27" s="232"/>
      <c r="I27" s="232"/>
      <c r="J27" s="232"/>
      <c r="K27" s="222"/>
      <c r="L27" s="222"/>
      <c r="M27" s="222"/>
      <c r="N27" s="223"/>
      <c r="O27" s="221"/>
    </row>
    <row r="28" spans="1:15" x14ac:dyDescent="0.3">
      <c r="A28" s="502"/>
      <c r="B28" s="216"/>
      <c r="C28" s="232" t="str">
        <f>Translation!A135</f>
        <v>ISIR (consisting of the documents mentioned below) is attached to the goods?</v>
      </c>
      <c r="D28" s="232"/>
      <c r="E28" s="232"/>
      <c r="F28" s="232"/>
      <c r="G28" s="232"/>
      <c r="H28" s="232"/>
      <c r="I28" s="232"/>
      <c r="J28" s="232"/>
      <c r="K28" s="224" t="str">
        <f>Translation!A25</f>
        <v>yes</v>
      </c>
      <c r="L28" s="224" t="str">
        <f>Translation!A24</f>
        <v>no</v>
      </c>
      <c r="M28" s="222"/>
      <c r="N28" s="223"/>
      <c r="O28" s="221"/>
    </row>
    <row r="29" spans="1:15" ht="8.1" customHeight="1" x14ac:dyDescent="0.3">
      <c r="A29" s="502"/>
      <c r="B29" s="216"/>
      <c r="C29" s="232"/>
      <c r="D29" s="232"/>
      <c r="E29" s="232"/>
      <c r="F29" s="232"/>
      <c r="G29" s="232"/>
      <c r="H29" s="232"/>
      <c r="I29" s="232"/>
      <c r="J29" s="232"/>
      <c r="K29" s="222"/>
      <c r="L29" s="222"/>
      <c r="M29" s="222"/>
      <c r="N29" s="223"/>
      <c r="O29" s="221"/>
    </row>
    <row r="30" spans="1:15" x14ac:dyDescent="0.3">
      <c r="A30" s="502"/>
      <c r="B30" s="216"/>
      <c r="C30" s="233" t="s">
        <v>25</v>
      </c>
      <c r="D30" s="232" t="str">
        <f>Translation!A136</f>
        <v>Measurement report</v>
      </c>
      <c r="E30" s="232"/>
      <c r="F30" s="232"/>
      <c r="G30" s="232"/>
      <c r="H30" s="232"/>
      <c r="I30" s="232"/>
      <c r="J30" s="232"/>
      <c r="K30" s="224" t="str">
        <f>Translation!A25</f>
        <v>yes</v>
      </c>
      <c r="L30" s="224" t="str">
        <f>Translation!A24</f>
        <v>no</v>
      </c>
      <c r="M30" s="222"/>
      <c r="N30" s="223"/>
      <c r="O30" s="221"/>
    </row>
    <row r="31" spans="1:15" ht="8.1" customHeight="1" x14ac:dyDescent="0.3">
      <c r="A31" s="502"/>
      <c r="B31" s="216"/>
      <c r="C31" s="232"/>
      <c r="D31" s="232"/>
      <c r="E31" s="232"/>
      <c r="F31" s="232"/>
      <c r="G31" s="232"/>
      <c r="H31" s="232"/>
      <c r="I31" s="232"/>
      <c r="J31" s="232"/>
      <c r="K31" s="222"/>
      <c r="L31" s="222"/>
      <c r="M31" s="222"/>
      <c r="N31" s="223"/>
      <c r="O31" s="221"/>
    </row>
    <row r="32" spans="1:15" x14ac:dyDescent="0.3">
      <c r="A32" s="502"/>
      <c r="B32" s="216"/>
      <c r="C32" s="233" t="s">
        <v>25</v>
      </c>
      <c r="D32" s="232" t="str">
        <f>Translation!A137</f>
        <v>Stamped drawing</v>
      </c>
      <c r="E32" s="232"/>
      <c r="F32" s="232"/>
      <c r="G32" s="232"/>
      <c r="H32" s="232"/>
      <c r="I32" s="232"/>
      <c r="J32" s="232"/>
      <c r="K32" s="224" t="str">
        <f>Translation!A25</f>
        <v>yes</v>
      </c>
      <c r="L32" s="224" t="str">
        <f>Translation!A24</f>
        <v>no</v>
      </c>
      <c r="M32" s="226" t="str">
        <f>Translation!A149</f>
        <v>not applicable</v>
      </c>
      <c r="N32" s="223"/>
      <c r="O32" s="221"/>
    </row>
    <row r="33" spans="1:15" ht="8.1" customHeight="1" x14ac:dyDescent="0.3">
      <c r="A33" s="502"/>
      <c r="B33" s="216"/>
      <c r="C33" s="232"/>
      <c r="D33" s="232"/>
      <c r="E33" s="232"/>
      <c r="F33" s="232"/>
      <c r="G33" s="232"/>
      <c r="H33" s="232"/>
      <c r="I33" s="232"/>
      <c r="J33" s="232"/>
      <c r="K33" s="222"/>
      <c r="L33" s="222"/>
      <c r="M33" s="222"/>
      <c r="N33" s="223"/>
      <c r="O33" s="221"/>
    </row>
    <row r="34" spans="1:15" x14ac:dyDescent="0.3">
      <c r="A34" s="502"/>
      <c r="B34" s="216"/>
      <c r="C34" s="233" t="s">
        <v>25</v>
      </c>
      <c r="D34" s="232" t="str">
        <f>Translation!A138</f>
        <v>Test certificates</v>
      </c>
      <c r="E34" s="232"/>
      <c r="F34" s="232"/>
      <c r="G34" s="232"/>
      <c r="H34" s="232"/>
      <c r="I34" s="232"/>
      <c r="J34" s="232"/>
      <c r="K34" s="224" t="str">
        <f>Translation!A25</f>
        <v>yes</v>
      </c>
      <c r="L34" s="224" t="str">
        <f>Translation!A24</f>
        <v>no</v>
      </c>
      <c r="M34" s="226" t="str">
        <f>Translation!A149</f>
        <v>not applicable</v>
      </c>
      <c r="N34" s="223"/>
      <c r="O34" s="221"/>
    </row>
    <row r="35" spans="1:15" ht="8.1" customHeight="1" x14ac:dyDescent="0.3">
      <c r="A35" s="502"/>
      <c r="B35" s="216"/>
      <c r="C35" s="232"/>
      <c r="D35" s="232"/>
      <c r="E35" s="232"/>
      <c r="F35" s="232"/>
      <c r="G35" s="232"/>
      <c r="H35" s="232"/>
      <c r="I35" s="232"/>
      <c r="J35" s="232"/>
      <c r="K35" s="222"/>
      <c r="L35" s="222"/>
      <c r="M35" s="222"/>
      <c r="N35" s="223"/>
      <c r="O35" s="221"/>
    </row>
    <row r="36" spans="1:15" x14ac:dyDescent="0.3">
      <c r="A36" s="502"/>
      <c r="B36" s="216"/>
      <c r="C36" s="233" t="s">
        <v>25</v>
      </c>
      <c r="D36" s="232" t="str">
        <f>Translation!A139</f>
        <v>Other documents (e.g. data sheets, EU Declaration of Conformity, etc.)</v>
      </c>
      <c r="E36" s="232"/>
      <c r="F36" s="232"/>
      <c r="G36" s="232"/>
      <c r="H36" s="232"/>
      <c r="I36" s="232"/>
      <c r="J36" s="232"/>
      <c r="K36" s="224" t="str">
        <f>Translation!A25</f>
        <v>yes</v>
      </c>
      <c r="L36" s="224" t="str">
        <f>Translation!A24</f>
        <v>no</v>
      </c>
      <c r="M36" s="226" t="str">
        <f>Translation!A149</f>
        <v>not applicable</v>
      </c>
      <c r="N36" s="223"/>
      <c r="O36" s="221"/>
    </row>
    <row r="37" spans="1:15" ht="8.1" customHeight="1" x14ac:dyDescent="0.3">
      <c r="A37" s="502"/>
      <c r="B37" s="216"/>
      <c r="C37" s="232"/>
      <c r="D37" s="232"/>
      <c r="E37" s="232"/>
      <c r="F37" s="232"/>
      <c r="G37" s="232"/>
      <c r="H37" s="232"/>
      <c r="I37" s="232"/>
      <c r="J37" s="232"/>
      <c r="K37" s="222"/>
      <c r="L37" s="222"/>
      <c r="M37" s="222"/>
      <c r="N37" s="223"/>
      <c r="O37" s="221"/>
    </row>
    <row r="38" spans="1:15" x14ac:dyDescent="0.3">
      <c r="A38" s="502"/>
      <c r="B38" s="216"/>
      <c r="C38" s="233" t="s">
        <v>25</v>
      </c>
      <c r="D38" s="232" t="str">
        <f>Translation!A140</f>
        <v>Delivery note</v>
      </c>
      <c r="E38" s="232"/>
      <c r="F38" s="232"/>
      <c r="G38" s="232"/>
      <c r="H38" s="232"/>
      <c r="I38" s="232"/>
      <c r="J38" s="232"/>
      <c r="K38" s="224" t="str">
        <f>Translation!A25</f>
        <v>yes</v>
      </c>
      <c r="L38" s="224" t="str">
        <f>Translation!A24</f>
        <v>no</v>
      </c>
      <c r="M38" s="222"/>
      <c r="N38" s="223"/>
      <c r="O38" s="221"/>
    </row>
    <row r="39" spans="1:15" x14ac:dyDescent="0.3">
      <c r="A39" s="502"/>
      <c r="B39" s="216"/>
      <c r="C39" s="233"/>
      <c r="D39" s="232" t="str">
        <f>Translation!A141</f>
        <v>(incl. order no., position, quantity or weight, article no., article description, sample note)</v>
      </c>
      <c r="E39" s="232"/>
      <c r="F39" s="232"/>
      <c r="G39" s="232"/>
      <c r="H39" s="232"/>
      <c r="I39" s="232"/>
      <c r="J39" s="232"/>
      <c r="K39" s="224"/>
      <c r="L39" s="224"/>
      <c r="M39" s="222"/>
      <c r="N39" s="223"/>
      <c r="O39" s="221"/>
    </row>
    <row r="40" spans="1:15" ht="8.1" customHeight="1" x14ac:dyDescent="0.3">
      <c r="A40" s="502"/>
      <c r="B40" s="216"/>
      <c r="C40" s="232"/>
      <c r="D40" s="232"/>
      <c r="E40" s="232"/>
      <c r="F40" s="232"/>
      <c r="G40" s="232"/>
      <c r="H40" s="232"/>
      <c r="I40" s="232"/>
      <c r="J40" s="232"/>
      <c r="K40" s="222"/>
      <c r="L40" s="222"/>
      <c r="M40" s="222"/>
      <c r="N40" s="223"/>
      <c r="O40" s="221"/>
    </row>
    <row r="41" spans="1:15" x14ac:dyDescent="0.3">
      <c r="A41" s="502"/>
      <c r="B41" s="216"/>
      <c r="C41" s="233" t="s">
        <v>25</v>
      </c>
      <c r="D41" s="232" t="str">
        <f>Translation!A142</f>
        <v>Request for deviation (if applicable)</v>
      </c>
      <c r="E41" s="232"/>
      <c r="F41" s="232"/>
      <c r="G41" s="232"/>
      <c r="H41" s="232"/>
      <c r="I41" s="232"/>
      <c r="J41" s="232"/>
      <c r="K41" s="224" t="str">
        <f>Translation!A25</f>
        <v>yes</v>
      </c>
      <c r="L41" s="224" t="str">
        <f>Translation!A24</f>
        <v>no</v>
      </c>
      <c r="M41" s="226" t="str">
        <f>Translation!A149</f>
        <v>not applicable</v>
      </c>
      <c r="N41" s="223"/>
      <c r="O41" s="221"/>
    </row>
    <row r="42" spans="1:15" ht="8.1" customHeight="1" x14ac:dyDescent="0.3">
      <c r="A42" s="502"/>
      <c r="B42" s="216"/>
      <c r="C42" s="233"/>
      <c r="D42" s="232"/>
      <c r="E42" s="232"/>
      <c r="F42" s="232"/>
      <c r="G42" s="232"/>
      <c r="H42" s="232"/>
      <c r="I42" s="232"/>
      <c r="J42" s="232"/>
      <c r="K42" s="224"/>
      <c r="L42" s="224"/>
      <c r="M42" s="226"/>
      <c r="N42" s="223"/>
      <c r="O42" s="221"/>
    </row>
    <row r="43" spans="1:15" x14ac:dyDescent="0.3">
      <c r="A43" s="502"/>
      <c r="B43" s="216"/>
      <c r="C43" s="233" t="s">
        <v>25</v>
      </c>
      <c r="D43" s="234" t="str">
        <f>Translation!A129</f>
        <v xml:space="preserve">Checklist for initial sampling </v>
      </c>
      <c r="E43" s="232"/>
      <c r="F43" s="232"/>
      <c r="G43" s="232"/>
      <c r="H43" s="232"/>
      <c r="I43" s="232"/>
      <c r="J43" s="232"/>
      <c r="K43" s="224" t="str">
        <f>Translation!A25</f>
        <v>yes</v>
      </c>
      <c r="L43" s="224" t="str">
        <f>Translation!A24</f>
        <v>no</v>
      </c>
      <c r="M43" s="226"/>
      <c r="N43" s="223"/>
      <c r="O43" s="221"/>
    </row>
    <row r="44" spans="1:15" ht="8.1" customHeight="1" x14ac:dyDescent="0.3">
      <c r="A44" s="502"/>
      <c r="B44" s="216"/>
      <c r="C44" s="232"/>
      <c r="D44" s="232"/>
      <c r="E44" s="232"/>
      <c r="F44" s="232"/>
      <c r="G44" s="232"/>
      <c r="H44" s="232"/>
      <c r="I44" s="232"/>
      <c r="J44" s="232"/>
      <c r="K44" s="222"/>
      <c r="L44" s="222"/>
      <c r="M44" s="222"/>
      <c r="N44" s="223"/>
      <c r="O44" s="221"/>
    </row>
    <row r="45" spans="1:15" x14ac:dyDescent="0.3">
      <c r="A45" s="502"/>
      <c r="B45" s="216"/>
      <c r="C45" s="234" t="str">
        <f>Translation!A146</f>
        <v>ISIR mailed to Erstmuster.DE@wanzl.com before despatch of the initial samples?</v>
      </c>
      <c r="D45" s="234"/>
      <c r="E45" s="232"/>
      <c r="F45" s="232"/>
      <c r="G45" s="232"/>
      <c r="H45" s="232"/>
      <c r="I45" s="232"/>
      <c r="J45" s="232"/>
      <c r="K45" s="224" t="str">
        <f>Translation!A25</f>
        <v>yes</v>
      </c>
      <c r="L45" s="224" t="str">
        <f>Translation!A24</f>
        <v>no</v>
      </c>
      <c r="M45" s="222"/>
      <c r="N45" s="223"/>
      <c r="O45" s="221"/>
    </row>
    <row r="46" spans="1:15" x14ac:dyDescent="0.3">
      <c r="A46" s="502"/>
      <c r="B46" s="216"/>
      <c r="C46" s="235"/>
      <c r="D46" s="234" t="str">
        <f>Translation!A147</f>
        <v>Please note the format: Measurement report (.xls), other documents (.pdf)</v>
      </c>
      <c r="E46" s="232"/>
      <c r="F46" s="232"/>
      <c r="G46" s="232"/>
      <c r="H46" s="232"/>
      <c r="I46" s="232"/>
      <c r="J46" s="232"/>
      <c r="K46" s="232"/>
      <c r="L46" s="232"/>
      <c r="M46" s="232"/>
      <c r="N46" s="238"/>
      <c r="O46" s="221"/>
    </row>
    <row r="47" spans="1:15" x14ac:dyDescent="0.3">
      <c r="A47" s="502"/>
      <c r="B47" s="216"/>
      <c r="C47" s="232"/>
      <c r="D47" s="232" t="str">
        <f>Translation!A148</f>
        <v>Please mention the order no. in the subject line.</v>
      </c>
      <c r="E47" s="232"/>
      <c r="F47" s="232"/>
      <c r="G47" s="232"/>
      <c r="H47" s="232"/>
      <c r="I47" s="232"/>
      <c r="J47" s="232"/>
      <c r="K47" s="232"/>
      <c r="L47" s="232"/>
      <c r="M47" s="232"/>
      <c r="N47" s="238"/>
      <c r="O47" s="221"/>
    </row>
    <row r="48" spans="1:15" x14ac:dyDescent="0.3">
      <c r="A48" s="502"/>
      <c r="B48" s="216"/>
      <c r="C48" s="236"/>
      <c r="D48" s="236"/>
      <c r="E48" s="236"/>
      <c r="F48" s="236"/>
      <c r="G48" s="236"/>
      <c r="H48" s="236"/>
      <c r="I48" s="236"/>
      <c r="J48" s="236"/>
      <c r="K48" s="236"/>
      <c r="L48" s="236"/>
      <c r="M48" s="236"/>
      <c r="N48" s="239"/>
    </row>
    <row r="49" spans="1:14" x14ac:dyDescent="0.3">
      <c r="A49" s="502"/>
      <c r="B49" s="216"/>
      <c r="C49" s="236"/>
      <c r="D49" s="236"/>
      <c r="E49" s="236"/>
      <c r="F49" s="236"/>
      <c r="G49" s="236"/>
      <c r="H49" s="236"/>
      <c r="I49" s="236"/>
      <c r="J49" s="236"/>
      <c r="K49" s="236"/>
      <c r="L49" s="236"/>
      <c r="M49" s="236"/>
      <c r="N49" s="239"/>
    </row>
    <row r="50" spans="1:14" ht="15" thickBot="1" x14ac:dyDescent="0.35">
      <c r="A50" s="503"/>
      <c r="B50" s="228"/>
      <c r="C50" s="237"/>
      <c r="D50" s="237"/>
      <c r="E50" s="237"/>
      <c r="F50" s="237"/>
      <c r="G50" s="237"/>
      <c r="H50" s="237"/>
      <c r="I50" s="237"/>
      <c r="J50" s="237"/>
      <c r="K50" s="237"/>
      <c r="L50" s="237"/>
      <c r="M50" s="237"/>
      <c r="N50" s="240"/>
    </row>
  </sheetData>
  <sheetProtection algorithmName="SHA-512" hashValue="uGOEx7ORFbzEepIvjUZmIoqbMxUXsVqevXjk2drY8ydx9c4vBQJftj++6c9KZh++8Qiz+NVSwJ30oZCINa9V+Q==" saltValue="uKJQ9C3coNCDwOLfGCb0HA==" spinCount="100000" sheet="1" objects="1" scenarios="1" selectLockedCells="1"/>
  <mergeCells count="26">
    <mergeCell ref="F1:N2"/>
    <mergeCell ref="A1:E2"/>
    <mergeCell ref="C10:E10"/>
    <mergeCell ref="F10:I10"/>
    <mergeCell ref="C9:E9"/>
    <mergeCell ref="C7:E7"/>
    <mergeCell ref="F7:I7"/>
    <mergeCell ref="C8:E8"/>
    <mergeCell ref="C6:E6"/>
    <mergeCell ref="F9:I9"/>
    <mergeCell ref="A6:A50"/>
    <mergeCell ref="F6:I6"/>
    <mergeCell ref="F8:I8"/>
    <mergeCell ref="L7:N7"/>
    <mergeCell ref="C12:N12"/>
    <mergeCell ref="C13:N13"/>
    <mergeCell ref="L4:M4"/>
    <mergeCell ref="J6:K6"/>
    <mergeCell ref="J9:K9"/>
    <mergeCell ref="J7:K7"/>
    <mergeCell ref="J8:K8"/>
    <mergeCell ref="J10:K10"/>
    <mergeCell ref="L10:N10"/>
    <mergeCell ref="L8:N8"/>
    <mergeCell ref="L6:N6"/>
    <mergeCell ref="L9:N9"/>
  </mergeCells>
  <hyperlinks>
    <hyperlink ref="C13:N13" r:id="rId1" display="https://www.wanzl.com/downloads/musterpruefbericht" xr:uid="{30A3F6D0-940C-4908-A5B9-4D39A77108CD}"/>
  </hyperlinks>
  <pageMargins left="0.70866141732283472" right="0.70866141732283472" top="0.78740157480314965" bottom="0.78740157480314965" header="0.31496062992125984" footer="0.31496062992125984"/>
  <pageSetup paperSize="9" scale="80" orientation="portrait" r:id="rId2"/>
  <headerFooter>
    <oddFooter>&amp;L&amp;"Arial,Standard"&amp;8 01/25-11&amp;C&amp;"Arial,Standard"&amp;8Wanzl GmbH &amp;&amp; Co. KGaA - Group Quality&amp;R&amp;"Arial,Standard"&amp;8&amp;P /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4190" r:id="rId5" name="Check Box 94">
              <controlPr defaultSize="0" autoFill="0" autoLine="0" autoPict="0">
                <anchor moveWithCells="1">
                  <from>
                    <xdr:col>10</xdr:col>
                    <xdr:colOff>7620</xdr:colOff>
                    <xdr:row>19</xdr:row>
                    <xdr:rowOff>76200</xdr:rowOff>
                  </from>
                  <to>
                    <xdr:col>10</xdr:col>
                    <xdr:colOff>419100</xdr:colOff>
                    <xdr:row>21</xdr:row>
                    <xdr:rowOff>22860</xdr:rowOff>
                  </to>
                </anchor>
              </controlPr>
            </control>
          </mc:Choice>
        </mc:AlternateContent>
        <mc:AlternateContent xmlns:mc="http://schemas.openxmlformats.org/markup-compatibility/2006">
          <mc:Choice Requires="x14">
            <control shapeId="4191" r:id="rId6" name="Check Box 95">
              <controlPr defaultSize="0" autoFill="0" autoLine="0" autoPict="0">
                <anchor moveWithCells="1">
                  <from>
                    <xdr:col>10</xdr:col>
                    <xdr:colOff>7620</xdr:colOff>
                    <xdr:row>19</xdr:row>
                    <xdr:rowOff>76200</xdr:rowOff>
                  </from>
                  <to>
                    <xdr:col>10</xdr:col>
                    <xdr:colOff>419100</xdr:colOff>
                    <xdr:row>21</xdr:row>
                    <xdr:rowOff>22860</xdr:rowOff>
                  </to>
                </anchor>
              </controlPr>
            </control>
          </mc:Choice>
        </mc:AlternateContent>
        <mc:AlternateContent xmlns:mc="http://schemas.openxmlformats.org/markup-compatibility/2006">
          <mc:Choice Requires="x14">
            <control shapeId="4192" r:id="rId7" name="Check Box 96">
              <controlPr defaultSize="0" autoFill="0" autoLine="0" autoPict="0">
                <anchor moveWithCells="1">
                  <from>
                    <xdr:col>10</xdr:col>
                    <xdr:colOff>7620</xdr:colOff>
                    <xdr:row>21</xdr:row>
                    <xdr:rowOff>76200</xdr:rowOff>
                  </from>
                  <to>
                    <xdr:col>10</xdr:col>
                    <xdr:colOff>419100</xdr:colOff>
                    <xdr:row>23</xdr:row>
                    <xdr:rowOff>22860</xdr:rowOff>
                  </to>
                </anchor>
              </controlPr>
            </control>
          </mc:Choice>
        </mc:AlternateContent>
        <mc:AlternateContent xmlns:mc="http://schemas.openxmlformats.org/markup-compatibility/2006">
          <mc:Choice Requires="x14">
            <control shapeId="4193" r:id="rId8" name="Check Box 97">
              <controlPr defaultSize="0" autoFill="0" autoLine="0" autoPict="0">
                <anchor moveWithCells="1">
                  <from>
                    <xdr:col>10</xdr:col>
                    <xdr:colOff>7620</xdr:colOff>
                    <xdr:row>21</xdr:row>
                    <xdr:rowOff>76200</xdr:rowOff>
                  </from>
                  <to>
                    <xdr:col>10</xdr:col>
                    <xdr:colOff>419100</xdr:colOff>
                    <xdr:row>23</xdr:row>
                    <xdr:rowOff>22860</xdr:rowOff>
                  </to>
                </anchor>
              </controlPr>
            </control>
          </mc:Choice>
        </mc:AlternateContent>
        <mc:AlternateContent xmlns:mc="http://schemas.openxmlformats.org/markup-compatibility/2006">
          <mc:Choice Requires="x14">
            <control shapeId="4106" r:id="rId9" name="Check Box 10">
              <controlPr defaultSize="0" autoFill="0" autoLine="0" autoPict="0">
                <anchor moveWithCells="1">
                  <from>
                    <xdr:col>10</xdr:col>
                    <xdr:colOff>7620</xdr:colOff>
                    <xdr:row>17</xdr:row>
                    <xdr:rowOff>76200</xdr:rowOff>
                  </from>
                  <to>
                    <xdr:col>10</xdr:col>
                    <xdr:colOff>419100</xdr:colOff>
                    <xdr:row>19</xdr:row>
                    <xdr:rowOff>22860</xdr:rowOff>
                  </to>
                </anchor>
              </controlPr>
            </control>
          </mc:Choice>
        </mc:AlternateContent>
        <mc:AlternateContent xmlns:mc="http://schemas.openxmlformats.org/markup-compatibility/2006">
          <mc:Choice Requires="x14">
            <control shapeId="4107" r:id="rId10" name="Check Box 11">
              <controlPr defaultSize="0" autoFill="0" autoLine="0" autoPict="0">
                <anchor moveWithCells="1">
                  <from>
                    <xdr:col>10</xdr:col>
                    <xdr:colOff>7620</xdr:colOff>
                    <xdr:row>17</xdr:row>
                    <xdr:rowOff>76200</xdr:rowOff>
                  </from>
                  <to>
                    <xdr:col>10</xdr:col>
                    <xdr:colOff>419100</xdr:colOff>
                    <xdr:row>19</xdr:row>
                    <xdr:rowOff>22860</xdr:rowOff>
                  </to>
                </anchor>
              </controlPr>
            </control>
          </mc:Choice>
        </mc:AlternateContent>
        <mc:AlternateContent xmlns:mc="http://schemas.openxmlformats.org/markup-compatibility/2006">
          <mc:Choice Requires="x14">
            <control shapeId="4194" r:id="rId11" name="Check Box 98">
              <controlPr defaultSize="0" autoFill="0" autoLine="0" autoPict="0">
                <anchor moveWithCells="1">
                  <from>
                    <xdr:col>10</xdr:col>
                    <xdr:colOff>7620</xdr:colOff>
                    <xdr:row>23</xdr:row>
                    <xdr:rowOff>76200</xdr:rowOff>
                  </from>
                  <to>
                    <xdr:col>10</xdr:col>
                    <xdr:colOff>419100</xdr:colOff>
                    <xdr:row>25</xdr:row>
                    <xdr:rowOff>22860</xdr:rowOff>
                  </to>
                </anchor>
              </controlPr>
            </control>
          </mc:Choice>
        </mc:AlternateContent>
        <mc:AlternateContent xmlns:mc="http://schemas.openxmlformats.org/markup-compatibility/2006">
          <mc:Choice Requires="x14">
            <control shapeId="4195" r:id="rId12" name="Check Box 99">
              <controlPr defaultSize="0" autoFill="0" autoLine="0" autoPict="0">
                <anchor moveWithCells="1">
                  <from>
                    <xdr:col>10</xdr:col>
                    <xdr:colOff>7620</xdr:colOff>
                    <xdr:row>23</xdr:row>
                    <xdr:rowOff>76200</xdr:rowOff>
                  </from>
                  <to>
                    <xdr:col>10</xdr:col>
                    <xdr:colOff>419100</xdr:colOff>
                    <xdr:row>25</xdr:row>
                    <xdr:rowOff>22860</xdr:rowOff>
                  </to>
                </anchor>
              </controlPr>
            </control>
          </mc:Choice>
        </mc:AlternateContent>
        <mc:AlternateContent xmlns:mc="http://schemas.openxmlformats.org/markup-compatibility/2006">
          <mc:Choice Requires="x14">
            <control shapeId="4196" r:id="rId13" name="Check Box 100">
              <controlPr defaultSize="0" autoFill="0" autoLine="0" autoPict="0">
                <anchor moveWithCells="1">
                  <from>
                    <xdr:col>10</xdr:col>
                    <xdr:colOff>7620</xdr:colOff>
                    <xdr:row>26</xdr:row>
                    <xdr:rowOff>76200</xdr:rowOff>
                  </from>
                  <to>
                    <xdr:col>10</xdr:col>
                    <xdr:colOff>419100</xdr:colOff>
                    <xdr:row>28</xdr:row>
                    <xdr:rowOff>22860</xdr:rowOff>
                  </to>
                </anchor>
              </controlPr>
            </control>
          </mc:Choice>
        </mc:AlternateContent>
        <mc:AlternateContent xmlns:mc="http://schemas.openxmlformats.org/markup-compatibility/2006">
          <mc:Choice Requires="x14">
            <control shapeId="4197" r:id="rId14" name="Check Box 101">
              <controlPr defaultSize="0" autoFill="0" autoLine="0" autoPict="0">
                <anchor moveWithCells="1">
                  <from>
                    <xdr:col>10</xdr:col>
                    <xdr:colOff>7620</xdr:colOff>
                    <xdr:row>26</xdr:row>
                    <xdr:rowOff>76200</xdr:rowOff>
                  </from>
                  <to>
                    <xdr:col>10</xdr:col>
                    <xdr:colOff>419100</xdr:colOff>
                    <xdr:row>28</xdr:row>
                    <xdr:rowOff>22860</xdr:rowOff>
                  </to>
                </anchor>
              </controlPr>
            </control>
          </mc:Choice>
        </mc:AlternateContent>
        <mc:AlternateContent xmlns:mc="http://schemas.openxmlformats.org/markup-compatibility/2006">
          <mc:Choice Requires="x14">
            <control shapeId="4198" r:id="rId15" name="Check Box 102">
              <controlPr defaultSize="0" autoFill="0" autoLine="0" autoPict="0">
                <anchor moveWithCells="1">
                  <from>
                    <xdr:col>10</xdr:col>
                    <xdr:colOff>7620</xdr:colOff>
                    <xdr:row>28</xdr:row>
                    <xdr:rowOff>76200</xdr:rowOff>
                  </from>
                  <to>
                    <xdr:col>10</xdr:col>
                    <xdr:colOff>419100</xdr:colOff>
                    <xdr:row>30</xdr:row>
                    <xdr:rowOff>22860</xdr:rowOff>
                  </to>
                </anchor>
              </controlPr>
            </control>
          </mc:Choice>
        </mc:AlternateContent>
        <mc:AlternateContent xmlns:mc="http://schemas.openxmlformats.org/markup-compatibility/2006">
          <mc:Choice Requires="x14">
            <control shapeId="4199" r:id="rId16" name="Check Box 103">
              <controlPr defaultSize="0" autoFill="0" autoLine="0" autoPict="0">
                <anchor moveWithCells="1">
                  <from>
                    <xdr:col>10</xdr:col>
                    <xdr:colOff>7620</xdr:colOff>
                    <xdr:row>28</xdr:row>
                    <xdr:rowOff>76200</xdr:rowOff>
                  </from>
                  <to>
                    <xdr:col>10</xdr:col>
                    <xdr:colOff>419100</xdr:colOff>
                    <xdr:row>30</xdr:row>
                    <xdr:rowOff>22860</xdr:rowOff>
                  </to>
                </anchor>
              </controlPr>
            </control>
          </mc:Choice>
        </mc:AlternateContent>
        <mc:AlternateContent xmlns:mc="http://schemas.openxmlformats.org/markup-compatibility/2006">
          <mc:Choice Requires="x14">
            <control shapeId="4200" r:id="rId17" name="Check Box 104">
              <controlPr defaultSize="0" autoFill="0" autoLine="0" autoPict="0">
                <anchor moveWithCells="1">
                  <from>
                    <xdr:col>10</xdr:col>
                    <xdr:colOff>7620</xdr:colOff>
                    <xdr:row>30</xdr:row>
                    <xdr:rowOff>76200</xdr:rowOff>
                  </from>
                  <to>
                    <xdr:col>10</xdr:col>
                    <xdr:colOff>419100</xdr:colOff>
                    <xdr:row>32</xdr:row>
                    <xdr:rowOff>22860</xdr:rowOff>
                  </to>
                </anchor>
              </controlPr>
            </control>
          </mc:Choice>
        </mc:AlternateContent>
        <mc:AlternateContent xmlns:mc="http://schemas.openxmlformats.org/markup-compatibility/2006">
          <mc:Choice Requires="x14">
            <control shapeId="4201" r:id="rId18" name="Check Box 105">
              <controlPr defaultSize="0" autoFill="0" autoLine="0" autoPict="0">
                <anchor moveWithCells="1">
                  <from>
                    <xdr:col>10</xdr:col>
                    <xdr:colOff>7620</xdr:colOff>
                    <xdr:row>30</xdr:row>
                    <xdr:rowOff>76200</xdr:rowOff>
                  </from>
                  <to>
                    <xdr:col>10</xdr:col>
                    <xdr:colOff>419100</xdr:colOff>
                    <xdr:row>32</xdr:row>
                    <xdr:rowOff>22860</xdr:rowOff>
                  </to>
                </anchor>
              </controlPr>
            </control>
          </mc:Choice>
        </mc:AlternateContent>
        <mc:AlternateContent xmlns:mc="http://schemas.openxmlformats.org/markup-compatibility/2006">
          <mc:Choice Requires="x14">
            <control shapeId="4202" r:id="rId19" name="Check Box 106">
              <controlPr defaultSize="0" autoFill="0" autoLine="0" autoPict="0">
                <anchor moveWithCells="1">
                  <from>
                    <xdr:col>10</xdr:col>
                    <xdr:colOff>7620</xdr:colOff>
                    <xdr:row>32</xdr:row>
                    <xdr:rowOff>76200</xdr:rowOff>
                  </from>
                  <to>
                    <xdr:col>10</xdr:col>
                    <xdr:colOff>419100</xdr:colOff>
                    <xdr:row>34</xdr:row>
                    <xdr:rowOff>22860</xdr:rowOff>
                  </to>
                </anchor>
              </controlPr>
            </control>
          </mc:Choice>
        </mc:AlternateContent>
        <mc:AlternateContent xmlns:mc="http://schemas.openxmlformats.org/markup-compatibility/2006">
          <mc:Choice Requires="x14">
            <control shapeId="4203" r:id="rId20" name="Check Box 107">
              <controlPr defaultSize="0" autoFill="0" autoLine="0" autoPict="0">
                <anchor moveWithCells="1">
                  <from>
                    <xdr:col>10</xdr:col>
                    <xdr:colOff>7620</xdr:colOff>
                    <xdr:row>32</xdr:row>
                    <xdr:rowOff>76200</xdr:rowOff>
                  </from>
                  <to>
                    <xdr:col>10</xdr:col>
                    <xdr:colOff>419100</xdr:colOff>
                    <xdr:row>34</xdr:row>
                    <xdr:rowOff>22860</xdr:rowOff>
                  </to>
                </anchor>
              </controlPr>
            </control>
          </mc:Choice>
        </mc:AlternateContent>
        <mc:AlternateContent xmlns:mc="http://schemas.openxmlformats.org/markup-compatibility/2006">
          <mc:Choice Requires="x14">
            <control shapeId="4204" r:id="rId21" name="Check Box 108">
              <controlPr defaultSize="0" autoFill="0" autoLine="0" autoPict="0">
                <anchor moveWithCells="1">
                  <from>
                    <xdr:col>10</xdr:col>
                    <xdr:colOff>7620</xdr:colOff>
                    <xdr:row>34</xdr:row>
                    <xdr:rowOff>76200</xdr:rowOff>
                  </from>
                  <to>
                    <xdr:col>10</xdr:col>
                    <xdr:colOff>419100</xdr:colOff>
                    <xdr:row>36</xdr:row>
                    <xdr:rowOff>22860</xdr:rowOff>
                  </to>
                </anchor>
              </controlPr>
            </control>
          </mc:Choice>
        </mc:AlternateContent>
        <mc:AlternateContent xmlns:mc="http://schemas.openxmlformats.org/markup-compatibility/2006">
          <mc:Choice Requires="x14">
            <control shapeId="4205" r:id="rId22" name="Check Box 109">
              <controlPr defaultSize="0" autoFill="0" autoLine="0" autoPict="0">
                <anchor moveWithCells="1">
                  <from>
                    <xdr:col>10</xdr:col>
                    <xdr:colOff>7620</xdr:colOff>
                    <xdr:row>34</xdr:row>
                    <xdr:rowOff>76200</xdr:rowOff>
                  </from>
                  <to>
                    <xdr:col>10</xdr:col>
                    <xdr:colOff>419100</xdr:colOff>
                    <xdr:row>36</xdr:row>
                    <xdr:rowOff>22860</xdr:rowOff>
                  </to>
                </anchor>
              </controlPr>
            </control>
          </mc:Choice>
        </mc:AlternateContent>
        <mc:AlternateContent xmlns:mc="http://schemas.openxmlformats.org/markup-compatibility/2006">
          <mc:Choice Requires="x14">
            <control shapeId="4206" r:id="rId23" name="Check Box 110">
              <controlPr defaultSize="0" autoFill="0" autoLine="0" autoPict="0">
                <anchor moveWithCells="1">
                  <from>
                    <xdr:col>10</xdr:col>
                    <xdr:colOff>7620</xdr:colOff>
                    <xdr:row>36</xdr:row>
                    <xdr:rowOff>76200</xdr:rowOff>
                  </from>
                  <to>
                    <xdr:col>10</xdr:col>
                    <xdr:colOff>419100</xdr:colOff>
                    <xdr:row>38</xdr:row>
                    <xdr:rowOff>22860</xdr:rowOff>
                  </to>
                </anchor>
              </controlPr>
            </control>
          </mc:Choice>
        </mc:AlternateContent>
        <mc:AlternateContent xmlns:mc="http://schemas.openxmlformats.org/markup-compatibility/2006">
          <mc:Choice Requires="x14">
            <control shapeId="4207" r:id="rId24" name="Check Box 111">
              <controlPr defaultSize="0" autoFill="0" autoLine="0" autoPict="0">
                <anchor moveWithCells="1">
                  <from>
                    <xdr:col>10</xdr:col>
                    <xdr:colOff>7620</xdr:colOff>
                    <xdr:row>36</xdr:row>
                    <xdr:rowOff>76200</xdr:rowOff>
                  </from>
                  <to>
                    <xdr:col>10</xdr:col>
                    <xdr:colOff>419100</xdr:colOff>
                    <xdr:row>38</xdr:row>
                    <xdr:rowOff>22860</xdr:rowOff>
                  </to>
                </anchor>
              </controlPr>
            </control>
          </mc:Choice>
        </mc:AlternateContent>
        <mc:AlternateContent xmlns:mc="http://schemas.openxmlformats.org/markup-compatibility/2006">
          <mc:Choice Requires="x14">
            <control shapeId="4210" r:id="rId25" name="Check Box 114">
              <controlPr defaultSize="0" autoFill="0" autoLine="0" autoPict="0">
                <anchor moveWithCells="1">
                  <from>
                    <xdr:col>10</xdr:col>
                    <xdr:colOff>7620</xdr:colOff>
                    <xdr:row>43</xdr:row>
                    <xdr:rowOff>76200</xdr:rowOff>
                  </from>
                  <to>
                    <xdr:col>10</xdr:col>
                    <xdr:colOff>419100</xdr:colOff>
                    <xdr:row>45</xdr:row>
                    <xdr:rowOff>22860</xdr:rowOff>
                  </to>
                </anchor>
              </controlPr>
            </control>
          </mc:Choice>
        </mc:AlternateContent>
        <mc:AlternateContent xmlns:mc="http://schemas.openxmlformats.org/markup-compatibility/2006">
          <mc:Choice Requires="x14">
            <control shapeId="4211" r:id="rId26" name="Check Box 115">
              <controlPr defaultSize="0" autoFill="0" autoLine="0" autoPict="0">
                <anchor moveWithCells="1">
                  <from>
                    <xdr:col>10</xdr:col>
                    <xdr:colOff>7620</xdr:colOff>
                    <xdr:row>43</xdr:row>
                    <xdr:rowOff>76200</xdr:rowOff>
                  </from>
                  <to>
                    <xdr:col>10</xdr:col>
                    <xdr:colOff>419100</xdr:colOff>
                    <xdr:row>45</xdr:row>
                    <xdr:rowOff>22860</xdr:rowOff>
                  </to>
                </anchor>
              </controlPr>
            </control>
          </mc:Choice>
        </mc:AlternateContent>
        <mc:AlternateContent xmlns:mc="http://schemas.openxmlformats.org/markup-compatibility/2006">
          <mc:Choice Requires="x14">
            <control shapeId="4108" r:id="rId27" name="Check Box 12">
              <controlPr defaultSize="0" autoFill="0" autoLine="0" autoPict="0">
                <anchor moveWithCells="1">
                  <from>
                    <xdr:col>10</xdr:col>
                    <xdr:colOff>556260</xdr:colOff>
                    <xdr:row>17</xdr:row>
                    <xdr:rowOff>83820</xdr:rowOff>
                  </from>
                  <to>
                    <xdr:col>11</xdr:col>
                    <xdr:colOff>381000</xdr:colOff>
                    <xdr:row>19</xdr:row>
                    <xdr:rowOff>30480</xdr:rowOff>
                  </to>
                </anchor>
              </controlPr>
            </control>
          </mc:Choice>
        </mc:AlternateContent>
        <mc:AlternateContent xmlns:mc="http://schemas.openxmlformats.org/markup-compatibility/2006">
          <mc:Choice Requires="x14">
            <control shapeId="4212" r:id="rId28" name="Check Box 116">
              <controlPr defaultSize="0" autoFill="0" autoLine="0" autoPict="0">
                <anchor moveWithCells="1">
                  <from>
                    <xdr:col>10</xdr:col>
                    <xdr:colOff>556260</xdr:colOff>
                    <xdr:row>19</xdr:row>
                    <xdr:rowOff>83820</xdr:rowOff>
                  </from>
                  <to>
                    <xdr:col>11</xdr:col>
                    <xdr:colOff>381000</xdr:colOff>
                    <xdr:row>21</xdr:row>
                    <xdr:rowOff>30480</xdr:rowOff>
                  </to>
                </anchor>
              </controlPr>
            </control>
          </mc:Choice>
        </mc:AlternateContent>
        <mc:AlternateContent xmlns:mc="http://schemas.openxmlformats.org/markup-compatibility/2006">
          <mc:Choice Requires="x14">
            <control shapeId="4213" r:id="rId29" name="Check Box 117">
              <controlPr defaultSize="0" autoFill="0" autoLine="0" autoPict="0">
                <anchor moveWithCells="1">
                  <from>
                    <xdr:col>10</xdr:col>
                    <xdr:colOff>556260</xdr:colOff>
                    <xdr:row>21</xdr:row>
                    <xdr:rowOff>83820</xdr:rowOff>
                  </from>
                  <to>
                    <xdr:col>11</xdr:col>
                    <xdr:colOff>381000</xdr:colOff>
                    <xdr:row>23</xdr:row>
                    <xdr:rowOff>30480</xdr:rowOff>
                  </to>
                </anchor>
              </controlPr>
            </control>
          </mc:Choice>
        </mc:AlternateContent>
        <mc:AlternateContent xmlns:mc="http://schemas.openxmlformats.org/markup-compatibility/2006">
          <mc:Choice Requires="x14">
            <control shapeId="4214" r:id="rId30" name="Check Box 118">
              <controlPr defaultSize="0" autoFill="0" autoLine="0" autoPict="0">
                <anchor moveWithCells="1">
                  <from>
                    <xdr:col>10</xdr:col>
                    <xdr:colOff>556260</xdr:colOff>
                    <xdr:row>23</xdr:row>
                    <xdr:rowOff>83820</xdr:rowOff>
                  </from>
                  <to>
                    <xdr:col>11</xdr:col>
                    <xdr:colOff>381000</xdr:colOff>
                    <xdr:row>25</xdr:row>
                    <xdr:rowOff>30480</xdr:rowOff>
                  </to>
                </anchor>
              </controlPr>
            </control>
          </mc:Choice>
        </mc:AlternateContent>
        <mc:AlternateContent xmlns:mc="http://schemas.openxmlformats.org/markup-compatibility/2006">
          <mc:Choice Requires="x14">
            <control shapeId="4215" r:id="rId31" name="Check Box 119">
              <controlPr defaultSize="0" autoFill="0" autoLine="0" autoPict="0">
                <anchor moveWithCells="1">
                  <from>
                    <xdr:col>10</xdr:col>
                    <xdr:colOff>556260</xdr:colOff>
                    <xdr:row>26</xdr:row>
                    <xdr:rowOff>83820</xdr:rowOff>
                  </from>
                  <to>
                    <xdr:col>11</xdr:col>
                    <xdr:colOff>381000</xdr:colOff>
                    <xdr:row>28</xdr:row>
                    <xdr:rowOff>30480</xdr:rowOff>
                  </to>
                </anchor>
              </controlPr>
            </control>
          </mc:Choice>
        </mc:AlternateContent>
        <mc:AlternateContent xmlns:mc="http://schemas.openxmlformats.org/markup-compatibility/2006">
          <mc:Choice Requires="x14">
            <control shapeId="4216" r:id="rId32" name="Check Box 120">
              <controlPr defaultSize="0" autoFill="0" autoLine="0" autoPict="0">
                <anchor moveWithCells="1">
                  <from>
                    <xdr:col>10</xdr:col>
                    <xdr:colOff>556260</xdr:colOff>
                    <xdr:row>28</xdr:row>
                    <xdr:rowOff>83820</xdr:rowOff>
                  </from>
                  <to>
                    <xdr:col>11</xdr:col>
                    <xdr:colOff>381000</xdr:colOff>
                    <xdr:row>30</xdr:row>
                    <xdr:rowOff>30480</xdr:rowOff>
                  </to>
                </anchor>
              </controlPr>
            </control>
          </mc:Choice>
        </mc:AlternateContent>
        <mc:AlternateContent xmlns:mc="http://schemas.openxmlformats.org/markup-compatibility/2006">
          <mc:Choice Requires="x14">
            <control shapeId="4217" r:id="rId33" name="Check Box 121">
              <controlPr defaultSize="0" autoFill="0" autoLine="0" autoPict="0">
                <anchor moveWithCells="1">
                  <from>
                    <xdr:col>10</xdr:col>
                    <xdr:colOff>556260</xdr:colOff>
                    <xdr:row>30</xdr:row>
                    <xdr:rowOff>83820</xdr:rowOff>
                  </from>
                  <to>
                    <xdr:col>11</xdr:col>
                    <xdr:colOff>381000</xdr:colOff>
                    <xdr:row>32</xdr:row>
                    <xdr:rowOff>30480</xdr:rowOff>
                  </to>
                </anchor>
              </controlPr>
            </control>
          </mc:Choice>
        </mc:AlternateContent>
        <mc:AlternateContent xmlns:mc="http://schemas.openxmlformats.org/markup-compatibility/2006">
          <mc:Choice Requires="x14">
            <control shapeId="4218" r:id="rId34" name="Check Box 122">
              <controlPr defaultSize="0" autoFill="0" autoLine="0" autoPict="0">
                <anchor moveWithCells="1">
                  <from>
                    <xdr:col>10</xdr:col>
                    <xdr:colOff>556260</xdr:colOff>
                    <xdr:row>32</xdr:row>
                    <xdr:rowOff>83820</xdr:rowOff>
                  </from>
                  <to>
                    <xdr:col>11</xdr:col>
                    <xdr:colOff>381000</xdr:colOff>
                    <xdr:row>34</xdr:row>
                    <xdr:rowOff>30480</xdr:rowOff>
                  </to>
                </anchor>
              </controlPr>
            </control>
          </mc:Choice>
        </mc:AlternateContent>
        <mc:AlternateContent xmlns:mc="http://schemas.openxmlformats.org/markup-compatibility/2006">
          <mc:Choice Requires="x14">
            <control shapeId="4219" r:id="rId35" name="Check Box 123">
              <controlPr defaultSize="0" autoFill="0" autoLine="0" autoPict="0">
                <anchor moveWithCells="1">
                  <from>
                    <xdr:col>10</xdr:col>
                    <xdr:colOff>556260</xdr:colOff>
                    <xdr:row>34</xdr:row>
                    <xdr:rowOff>83820</xdr:rowOff>
                  </from>
                  <to>
                    <xdr:col>11</xdr:col>
                    <xdr:colOff>381000</xdr:colOff>
                    <xdr:row>36</xdr:row>
                    <xdr:rowOff>30480</xdr:rowOff>
                  </to>
                </anchor>
              </controlPr>
            </control>
          </mc:Choice>
        </mc:AlternateContent>
        <mc:AlternateContent xmlns:mc="http://schemas.openxmlformats.org/markup-compatibility/2006">
          <mc:Choice Requires="x14">
            <control shapeId="4220" r:id="rId36" name="Check Box 124">
              <controlPr defaultSize="0" autoFill="0" autoLine="0" autoPict="0">
                <anchor moveWithCells="1">
                  <from>
                    <xdr:col>10</xdr:col>
                    <xdr:colOff>556260</xdr:colOff>
                    <xdr:row>36</xdr:row>
                    <xdr:rowOff>83820</xdr:rowOff>
                  </from>
                  <to>
                    <xdr:col>11</xdr:col>
                    <xdr:colOff>381000</xdr:colOff>
                    <xdr:row>38</xdr:row>
                    <xdr:rowOff>30480</xdr:rowOff>
                  </to>
                </anchor>
              </controlPr>
            </control>
          </mc:Choice>
        </mc:AlternateContent>
        <mc:AlternateContent xmlns:mc="http://schemas.openxmlformats.org/markup-compatibility/2006">
          <mc:Choice Requires="x14">
            <control shapeId="4222" r:id="rId37" name="Check Box 126">
              <controlPr defaultSize="0" autoFill="0" autoLine="0" autoPict="0">
                <anchor moveWithCells="1">
                  <from>
                    <xdr:col>10</xdr:col>
                    <xdr:colOff>556260</xdr:colOff>
                    <xdr:row>43</xdr:row>
                    <xdr:rowOff>83820</xdr:rowOff>
                  </from>
                  <to>
                    <xdr:col>11</xdr:col>
                    <xdr:colOff>381000</xdr:colOff>
                    <xdr:row>45</xdr:row>
                    <xdr:rowOff>30480</xdr:rowOff>
                  </to>
                </anchor>
              </controlPr>
            </control>
          </mc:Choice>
        </mc:AlternateContent>
        <mc:AlternateContent xmlns:mc="http://schemas.openxmlformats.org/markup-compatibility/2006">
          <mc:Choice Requires="x14">
            <control shapeId="4223" r:id="rId38" name="Check Box 127">
              <controlPr defaultSize="0" autoFill="0" autoLine="0" autoPict="0">
                <anchor moveWithCells="1">
                  <from>
                    <xdr:col>10</xdr:col>
                    <xdr:colOff>556260</xdr:colOff>
                    <xdr:row>43</xdr:row>
                    <xdr:rowOff>83820</xdr:rowOff>
                  </from>
                  <to>
                    <xdr:col>11</xdr:col>
                    <xdr:colOff>381000</xdr:colOff>
                    <xdr:row>45</xdr:row>
                    <xdr:rowOff>30480</xdr:rowOff>
                  </to>
                </anchor>
              </controlPr>
            </control>
          </mc:Choice>
        </mc:AlternateContent>
        <mc:AlternateContent xmlns:mc="http://schemas.openxmlformats.org/markup-compatibility/2006">
          <mc:Choice Requires="x14">
            <control shapeId="4162" r:id="rId39" name="Check Box 66">
              <controlPr defaultSize="0" autoFill="0" autoLine="0" autoPict="0">
                <anchor moveWithCells="1">
                  <from>
                    <xdr:col>12</xdr:col>
                    <xdr:colOff>45720</xdr:colOff>
                    <xdr:row>21</xdr:row>
                    <xdr:rowOff>76200</xdr:rowOff>
                  </from>
                  <to>
                    <xdr:col>12</xdr:col>
                    <xdr:colOff>457200</xdr:colOff>
                    <xdr:row>23</xdr:row>
                    <xdr:rowOff>22860</xdr:rowOff>
                  </to>
                </anchor>
              </controlPr>
            </control>
          </mc:Choice>
        </mc:AlternateContent>
        <mc:AlternateContent xmlns:mc="http://schemas.openxmlformats.org/markup-compatibility/2006">
          <mc:Choice Requires="x14">
            <control shapeId="4224" r:id="rId40" name="Check Box 128">
              <controlPr defaultSize="0" autoFill="0" autoLine="0" autoPict="0">
                <anchor moveWithCells="1">
                  <from>
                    <xdr:col>12</xdr:col>
                    <xdr:colOff>45720</xdr:colOff>
                    <xdr:row>23</xdr:row>
                    <xdr:rowOff>76200</xdr:rowOff>
                  </from>
                  <to>
                    <xdr:col>12</xdr:col>
                    <xdr:colOff>457200</xdr:colOff>
                    <xdr:row>25</xdr:row>
                    <xdr:rowOff>22860</xdr:rowOff>
                  </to>
                </anchor>
              </controlPr>
            </control>
          </mc:Choice>
        </mc:AlternateContent>
        <mc:AlternateContent xmlns:mc="http://schemas.openxmlformats.org/markup-compatibility/2006">
          <mc:Choice Requires="x14">
            <control shapeId="4225" r:id="rId41" name="Check Box 129">
              <controlPr defaultSize="0" autoFill="0" autoLine="0" autoPict="0">
                <anchor moveWithCells="1">
                  <from>
                    <xdr:col>12</xdr:col>
                    <xdr:colOff>45720</xdr:colOff>
                    <xdr:row>32</xdr:row>
                    <xdr:rowOff>76200</xdr:rowOff>
                  </from>
                  <to>
                    <xdr:col>12</xdr:col>
                    <xdr:colOff>457200</xdr:colOff>
                    <xdr:row>34</xdr:row>
                    <xdr:rowOff>22860</xdr:rowOff>
                  </to>
                </anchor>
              </controlPr>
            </control>
          </mc:Choice>
        </mc:AlternateContent>
        <mc:AlternateContent xmlns:mc="http://schemas.openxmlformats.org/markup-compatibility/2006">
          <mc:Choice Requires="x14">
            <control shapeId="4226" r:id="rId42" name="Check Box 130">
              <controlPr defaultSize="0" autoFill="0" autoLine="0" autoPict="0">
                <anchor moveWithCells="1">
                  <from>
                    <xdr:col>12</xdr:col>
                    <xdr:colOff>45720</xdr:colOff>
                    <xdr:row>34</xdr:row>
                    <xdr:rowOff>76200</xdr:rowOff>
                  </from>
                  <to>
                    <xdr:col>12</xdr:col>
                    <xdr:colOff>457200</xdr:colOff>
                    <xdr:row>36</xdr:row>
                    <xdr:rowOff>22860</xdr:rowOff>
                  </to>
                </anchor>
              </controlPr>
            </control>
          </mc:Choice>
        </mc:AlternateContent>
        <mc:AlternateContent xmlns:mc="http://schemas.openxmlformats.org/markup-compatibility/2006">
          <mc:Choice Requires="x14">
            <control shapeId="4227" r:id="rId43" name="Check Box 131">
              <controlPr defaultSize="0" autoFill="0" autoLine="0" autoPict="0">
                <anchor moveWithCells="1">
                  <from>
                    <xdr:col>12</xdr:col>
                    <xdr:colOff>45720</xdr:colOff>
                    <xdr:row>39</xdr:row>
                    <xdr:rowOff>76200</xdr:rowOff>
                  </from>
                  <to>
                    <xdr:col>12</xdr:col>
                    <xdr:colOff>457200</xdr:colOff>
                    <xdr:row>41</xdr:row>
                    <xdr:rowOff>22860</xdr:rowOff>
                  </to>
                </anchor>
              </controlPr>
            </control>
          </mc:Choice>
        </mc:AlternateContent>
        <mc:AlternateContent xmlns:mc="http://schemas.openxmlformats.org/markup-compatibility/2006">
          <mc:Choice Requires="x14">
            <control shapeId="4208" r:id="rId44" name="Check Box 112">
              <controlPr defaultSize="0" autoFill="0" autoLine="0" autoPict="0">
                <anchor moveWithCells="1">
                  <from>
                    <xdr:col>10</xdr:col>
                    <xdr:colOff>7620</xdr:colOff>
                    <xdr:row>39</xdr:row>
                    <xdr:rowOff>76200</xdr:rowOff>
                  </from>
                  <to>
                    <xdr:col>10</xdr:col>
                    <xdr:colOff>419100</xdr:colOff>
                    <xdr:row>41</xdr:row>
                    <xdr:rowOff>22860</xdr:rowOff>
                  </to>
                </anchor>
              </controlPr>
            </control>
          </mc:Choice>
        </mc:AlternateContent>
        <mc:AlternateContent xmlns:mc="http://schemas.openxmlformats.org/markup-compatibility/2006">
          <mc:Choice Requires="x14">
            <control shapeId="4209" r:id="rId45" name="Check Box 113">
              <controlPr defaultSize="0" autoFill="0" autoLine="0" autoPict="0">
                <anchor moveWithCells="1">
                  <from>
                    <xdr:col>10</xdr:col>
                    <xdr:colOff>7620</xdr:colOff>
                    <xdr:row>39</xdr:row>
                    <xdr:rowOff>76200</xdr:rowOff>
                  </from>
                  <to>
                    <xdr:col>10</xdr:col>
                    <xdr:colOff>419100</xdr:colOff>
                    <xdr:row>41</xdr:row>
                    <xdr:rowOff>22860</xdr:rowOff>
                  </to>
                </anchor>
              </controlPr>
            </control>
          </mc:Choice>
        </mc:AlternateContent>
        <mc:AlternateContent xmlns:mc="http://schemas.openxmlformats.org/markup-compatibility/2006">
          <mc:Choice Requires="x14">
            <control shapeId="4221" r:id="rId46" name="Check Box 125">
              <controlPr defaultSize="0" autoFill="0" autoLine="0" autoPict="0">
                <anchor moveWithCells="1">
                  <from>
                    <xdr:col>10</xdr:col>
                    <xdr:colOff>556260</xdr:colOff>
                    <xdr:row>39</xdr:row>
                    <xdr:rowOff>83820</xdr:rowOff>
                  </from>
                  <to>
                    <xdr:col>11</xdr:col>
                    <xdr:colOff>381000</xdr:colOff>
                    <xdr:row>41</xdr:row>
                    <xdr:rowOff>30480</xdr:rowOff>
                  </to>
                </anchor>
              </controlPr>
            </control>
          </mc:Choice>
        </mc:AlternateContent>
        <mc:AlternateContent xmlns:mc="http://schemas.openxmlformats.org/markup-compatibility/2006">
          <mc:Choice Requires="x14">
            <control shapeId="4228" r:id="rId47" name="Check Box 132">
              <controlPr defaultSize="0" autoFill="0" autoLine="0" autoPict="0">
                <anchor moveWithCells="1">
                  <from>
                    <xdr:col>10</xdr:col>
                    <xdr:colOff>7620</xdr:colOff>
                    <xdr:row>41</xdr:row>
                    <xdr:rowOff>76200</xdr:rowOff>
                  </from>
                  <to>
                    <xdr:col>10</xdr:col>
                    <xdr:colOff>419100</xdr:colOff>
                    <xdr:row>43</xdr:row>
                    <xdr:rowOff>22860</xdr:rowOff>
                  </to>
                </anchor>
              </controlPr>
            </control>
          </mc:Choice>
        </mc:AlternateContent>
        <mc:AlternateContent xmlns:mc="http://schemas.openxmlformats.org/markup-compatibility/2006">
          <mc:Choice Requires="x14">
            <control shapeId="4229" r:id="rId48" name="Check Box 133">
              <controlPr defaultSize="0" autoFill="0" autoLine="0" autoPict="0">
                <anchor moveWithCells="1">
                  <from>
                    <xdr:col>10</xdr:col>
                    <xdr:colOff>7620</xdr:colOff>
                    <xdr:row>41</xdr:row>
                    <xdr:rowOff>76200</xdr:rowOff>
                  </from>
                  <to>
                    <xdr:col>10</xdr:col>
                    <xdr:colOff>419100</xdr:colOff>
                    <xdr:row>43</xdr:row>
                    <xdr:rowOff>22860</xdr:rowOff>
                  </to>
                </anchor>
              </controlPr>
            </control>
          </mc:Choice>
        </mc:AlternateContent>
        <mc:AlternateContent xmlns:mc="http://schemas.openxmlformats.org/markup-compatibility/2006">
          <mc:Choice Requires="x14">
            <control shapeId="4230" r:id="rId49" name="Check Box 134">
              <controlPr defaultSize="0" autoFill="0" autoLine="0" autoPict="0">
                <anchor moveWithCells="1">
                  <from>
                    <xdr:col>10</xdr:col>
                    <xdr:colOff>556260</xdr:colOff>
                    <xdr:row>41</xdr:row>
                    <xdr:rowOff>83820</xdr:rowOff>
                  </from>
                  <to>
                    <xdr:col>11</xdr:col>
                    <xdr:colOff>381000</xdr:colOff>
                    <xdr:row>43</xdr:row>
                    <xdr:rowOff>30480</xdr:rowOff>
                  </to>
                </anchor>
              </controlPr>
            </control>
          </mc:Choice>
        </mc:AlternateContent>
        <mc:AlternateContent xmlns:mc="http://schemas.openxmlformats.org/markup-compatibility/2006">
          <mc:Choice Requires="x14">
            <control shapeId="4231" r:id="rId50" name="Check Box 135">
              <controlPr defaultSize="0" autoFill="0" autoLine="0" autoPict="0">
                <anchor moveWithCells="1">
                  <from>
                    <xdr:col>12</xdr:col>
                    <xdr:colOff>45720</xdr:colOff>
                    <xdr:row>30</xdr:row>
                    <xdr:rowOff>76200</xdr:rowOff>
                  </from>
                  <to>
                    <xdr:col>12</xdr:col>
                    <xdr:colOff>457200</xdr:colOff>
                    <xdr:row>32</xdr:row>
                    <xdr:rowOff>22860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24F07-C317-43DC-B305-7EA950C7913A}">
  <sheetPr codeName="Tabelle21">
    <tabColor theme="3" tint="0.59999389629810485"/>
  </sheetPr>
  <dimension ref="A1:O149"/>
  <sheetViews>
    <sheetView showGridLines="0" zoomScale="85" zoomScaleNormal="85" workbookViewId="0">
      <pane ySplit="2" topLeftCell="A33" activePane="bottomLeft" state="frozen"/>
      <selection activeCell="B1" sqref="B1"/>
      <selection pane="bottomLeft" activeCell="A61" sqref="A61"/>
    </sheetView>
  </sheetViews>
  <sheetFormatPr baseColWidth="10" defaultColWidth="11.44140625" defaultRowHeight="14.4" x14ac:dyDescent="0.3"/>
  <cols>
    <col min="1" max="1" width="42.109375" style="246" customWidth="1"/>
    <col min="2" max="2" width="6.33203125" style="246" customWidth="1"/>
    <col min="3" max="3" width="45.5546875" style="307" customWidth="1"/>
    <col min="4" max="4" width="94.33203125" style="246" bestFit="1" customWidth="1"/>
    <col min="5" max="5" width="38.6640625" style="246" customWidth="1"/>
    <col min="6" max="7" width="23" style="246" customWidth="1"/>
    <col min="8" max="8" width="11.44140625" style="246"/>
    <col min="9" max="9" width="25.33203125" style="246" customWidth="1"/>
    <col min="10" max="10" width="11.44140625" style="246"/>
    <col min="11" max="11" width="19.6640625" style="246" customWidth="1"/>
    <col min="12" max="16384" width="11.44140625" style="246"/>
  </cols>
  <sheetData>
    <row r="1" spans="1:15" x14ac:dyDescent="0.3">
      <c r="C1" s="300" t="s">
        <v>26</v>
      </c>
      <c r="D1" s="300" t="s">
        <v>27</v>
      </c>
      <c r="E1" s="300" t="s">
        <v>28</v>
      </c>
      <c r="F1" s="300" t="s">
        <v>4</v>
      </c>
      <c r="G1" s="300" t="s">
        <v>756</v>
      </c>
    </row>
    <row r="2" spans="1:15" x14ac:dyDescent="0.3">
      <c r="A2" s="246" t="s">
        <v>29</v>
      </c>
      <c r="B2" s="246" t="s">
        <v>30</v>
      </c>
      <c r="C2" s="300" t="s">
        <v>31</v>
      </c>
      <c r="D2" s="300" t="s">
        <v>32</v>
      </c>
      <c r="E2" s="300" t="s">
        <v>33</v>
      </c>
      <c r="F2" s="300" t="s">
        <v>34</v>
      </c>
      <c r="G2" s="300" t="s">
        <v>757</v>
      </c>
    </row>
    <row r="3" spans="1:15" ht="19.2" x14ac:dyDescent="0.3">
      <c r="A3" s="246" t="str" cm="1">
        <f t="array" ref="A3">_xlfn.IFS(Report!$AB$5=$C$1,$C3,Report!$AB$5=$D$1,$D3,Report!$AB$5=$E$1,$E3,Report!$AB$5=$F$1,$F3,Report!$AB$5=$G$1,$G3)</f>
        <v>Supplier:</v>
      </c>
      <c r="C3" s="307" t="s">
        <v>35</v>
      </c>
      <c r="D3" s="246" t="s">
        <v>36</v>
      </c>
      <c r="E3" s="246" t="s">
        <v>37</v>
      </c>
      <c r="F3" s="246" t="s">
        <v>38</v>
      </c>
      <c r="G3" s="246" t="s">
        <v>758</v>
      </c>
      <c r="I3" s="246" t="s">
        <v>39</v>
      </c>
      <c r="K3" s="246" t="s">
        <v>40</v>
      </c>
      <c r="M3" s="308"/>
      <c r="N3" s="309" t="s">
        <v>41</v>
      </c>
      <c r="O3" s="309" t="s">
        <v>42</v>
      </c>
    </row>
    <row r="4" spans="1:15" x14ac:dyDescent="0.3">
      <c r="A4" s="246" t="str" cm="1">
        <f t="array" ref="A4">_xlfn.IFS(Report!$AB$5=$C$1,$C4,Report!$AB$5=$D$1,$D4,Report!$AB$5=$E$1,$E4,Report!$AB$5=$F$1,$F4,Report!$AB$5=$G$1,$G4)</f>
        <v>Supplier No.:</v>
      </c>
      <c r="C4" s="307" t="s">
        <v>43</v>
      </c>
      <c r="D4" s="246" t="s">
        <v>44</v>
      </c>
      <c r="E4" s="246" t="s">
        <v>45</v>
      </c>
      <c r="F4" s="246" t="s">
        <v>46</v>
      </c>
      <c r="G4" s="246" t="s">
        <v>871</v>
      </c>
      <c r="I4" s="246" t="str">
        <f>C1</f>
        <v>DE</v>
      </c>
      <c r="K4" s="246" t="str">
        <f>A50</f>
        <v>ok</v>
      </c>
      <c r="M4" s="308">
        <v>1</v>
      </c>
      <c r="N4" s="310" t="s">
        <v>47</v>
      </c>
      <c r="O4" s="310" t="s">
        <v>48</v>
      </c>
    </row>
    <row r="5" spans="1:15" x14ac:dyDescent="0.3">
      <c r="A5" s="246" t="str" cm="1">
        <f t="array" ref="A5">_xlfn.IFS(Report!$AB$5=$C$1,$C5,Report!$AB$5=$D$1,$D5,Report!$AB$5=$E$1,$E5,Report!$AB$5=$F$1,$F5,Report!$AB$5=$G$1,$G5)</f>
        <v>Order No.:</v>
      </c>
      <c r="C5" s="307" t="s">
        <v>49</v>
      </c>
      <c r="D5" s="246" t="s">
        <v>50</v>
      </c>
      <c r="E5" s="246" t="s">
        <v>51</v>
      </c>
      <c r="F5" s="246" t="s">
        <v>52</v>
      </c>
      <c r="G5" s="246" t="s">
        <v>759</v>
      </c>
      <c r="I5" s="246" t="str">
        <f>D1</f>
        <v>EN</v>
      </c>
      <c r="K5" s="246" t="str">
        <f>A51</f>
        <v>not ok</v>
      </c>
      <c r="M5" s="308">
        <v>2</v>
      </c>
      <c r="N5" s="310" t="s">
        <v>53</v>
      </c>
      <c r="O5" s="310" t="s">
        <v>54</v>
      </c>
    </row>
    <row r="6" spans="1:15" x14ac:dyDescent="0.3">
      <c r="A6" s="246" t="str" cm="1">
        <f t="array" ref="A6">_xlfn.IFS(Report!$AB$5=$C$1,$C6,Report!$AB$5=$D$1,$D6,Report!$AB$5=$E$1,$E6,Report!$AB$5=$F$1,$F6,Report!$AB$5=$G$1,$G6)</f>
        <v>Item No. Wanzl:</v>
      </c>
      <c r="C6" s="307" t="s">
        <v>55</v>
      </c>
      <c r="D6" s="246" t="s">
        <v>56</v>
      </c>
      <c r="E6" s="246" t="s">
        <v>57</v>
      </c>
      <c r="F6" s="246" t="s">
        <v>58</v>
      </c>
      <c r="G6" s="246" t="s">
        <v>866</v>
      </c>
      <c r="I6" s="246" t="str">
        <f>E1</f>
        <v>CZ</v>
      </c>
      <c r="M6" s="308">
        <v>3</v>
      </c>
      <c r="N6" s="310" t="s">
        <v>59</v>
      </c>
      <c r="O6" s="310" t="s">
        <v>60</v>
      </c>
    </row>
    <row r="7" spans="1:15" x14ac:dyDescent="0.3">
      <c r="A7" s="246" t="str" cm="1">
        <f t="array" ref="A7">_xlfn.IFS(Report!$AB$5=$C$1,$C7,Report!$AB$5=$D$1,$D7,Report!$AB$5=$E$1,$E7,Report!$AB$5=$F$1,$F7,Report!$AB$5=$G$1,$G7)</f>
        <v>Wanzl Article description:</v>
      </c>
      <c r="C7" s="307" t="s">
        <v>61</v>
      </c>
      <c r="D7" s="246" t="s">
        <v>62</v>
      </c>
      <c r="E7" s="246" t="s">
        <v>63</v>
      </c>
      <c r="F7" s="246" t="s">
        <v>64</v>
      </c>
      <c r="G7" s="246" t="s">
        <v>867</v>
      </c>
      <c r="I7" s="246" t="str">
        <f>F1</f>
        <v>CN</v>
      </c>
      <c r="M7" s="308">
        <v>4</v>
      </c>
      <c r="N7" s="310" t="s">
        <v>65</v>
      </c>
      <c r="O7" s="310" t="s">
        <v>66</v>
      </c>
    </row>
    <row r="8" spans="1:15" x14ac:dyDescent="0.3">
      <c r="A8" s="246" t="str" cm="1">
        <f t="array" ref="A8">_xlfn.IFS(Report!$AB$5=$C$1,$C8,Report!$AB$5=$D$1,$D8,Report!$AB$5=$E$1,$E8,Report!$AB$5=$F$1,$F8,Report!$AB$5=$G$1,$G8)</f>
        <v>Wanzl Drawing No.:</v>
      </c>
      <c r="C8" s="307" t="s">
        <v>67</v>
      </c>
      <c r="D8" s="246" t="s">
        <v>68</v>
      </c>
      <c r="E8" s="246" t="s">
        <v>69</v>
      </c>
      <c r="F8" s="246" t="s">
        <v>70</v>
      </c>
      <c r="G8" s="246" t="s">
        <v>868</v>
      </c>
      <c r="I8" s="246" t="str">
        <f>G1</f>
        <v xml:space="preserve">DK </v>
      </c>
      <c r="M8" s="308">
        <v>5</v>
      </c>
      <c r="N8" s="310" t="s">
        <v>71</v>
      </c>
      <c r="O8" s="310" t="s">
        <v>72</v>
      </c>
    </row>
    <row r="9" spans="1:15" x14ac:dyDescent="0.3">
      <c r="A9" s="246" t="str" cm="1">
        <f t="array" ref="A9">_xlfn.IFS(Report!$AB$5=$C$1,$C9,Report!$AB$5=$D$1,$D9,Report!$AB$5=$E$1,$E9,Report!$AB$5=$F$1,$F9,Report!$AB$5=$G$1,$G9)</f>
        <v>Wanzl Drawing Rev.:</v>
      </c>
      <c r="C9" s="307" t="s">
        <v>73</v>
      </c>
      <c r="D9" s="246" t="s">
        <v>74</v>
      </c>
      <c r="E9" s="246" t="s">
        <v>74</v>
      </c>
      <c r="F9" s="246" t="s">
        <v>75</v>
      </c>
      <c r="G9" s="246" t="s">
        <v>869</v>
      </c>
      <c r="M9" s="308">
        <v>6</v>
      </c>
      <c r="N9" s="310" t="s">
        <v>76</v>
      </c>
      <c r="O9" s="310" t="s">
        <v>77</v>
      </c>
    </row>
    <row r="10" spans="1:15" x14ac:dyDescent="0.3">
      <c r="A10" s="246" t="str" cm="1">
        <f t="array" ref="A10">_xlfn.IFS(Report!$AB$5=$C$1,$C10,Report!$AB$5=$D$1,$D10,Report!$AB$5=$E$1,$E10,Report!$AB$5=$F$1,$F10,Report!$AB$5=$G$1,$G10)</f>
        <v>Delivery Quantity:</v>
      </c>
      <c r="C10" s="307" t="s">
        <v>78</v>
      </c>
      <c r="D10" s="246" t="s">
        <v>79</v>
      </c>
      <c r="E10" s="246" t="s">
        <v>80</v>
      </c>
      <c r="F10" s="246" t="s">
        <v>81</v>
      </c>
      <c r="G10" s="246" t="s">
        <v>760</v>
      </c>
      <c r="I10" s="311"/>
      <c r="M10" s="308">
        <v>7</v>
      </c>
      <c r="N10" s="310" t="s">
        <v>82</v>
      </c>
      <c r="O10" s="310" t="s">
        <v>83</v>
      </c>
    </row>
    <row r="11" spans="1:15" x14ac:dyDescent="0.3">
      <c r="A11" s="246" t="str" cm="1">
        <f t="array" ref="A11">_xlfn.IFS(Report!$AB$5=$C$1,$C11,Report!$AB$5=$D$1,$D11,Report!$AB$5=$E$1,$E11,Report!$AB$5=$F$1,$F11,Report!$AB$5=$G$1,$G11)</f>
        <v>Sample Manufact. Date:</v>
      </c>
      <c r="C11" s="307" t="s">
        <v>84</v>
      </c>
      <c r="D11" s="246" t="s">
        <v>85</v>
      </c>
      <c r="E11" s="246" t="s">
        <v>86</v>
      </c>
      <c r="F11" s="246" t="s">
        <v>87</v>
      </c>
      <c r="G11" s="246" t="s">
        <v>761</v>
      </c>
      <c r="I11" s="311"/>
      <c r="M11" s="308">
        <v>8</v>
      </c>
      <c r="N11" s="310" t="s">
        <v>88</v>
      </c>
      <c r="O11" s="310" t="s">
        <v>89</v>
      </c>
    </row>
    <row r="12" spans="1:15" x14ac:dyDescent="0.3">
      <c r="A12" s="246" t="str" cm="1">
        <f t="array" ref="A12">_xlfn.IFS(Report!$AB$5=$C$1,$C12,Report!$AB$5=$D$1,$D12,Report!$AB$5=$E$1,$E12,Report!$AB$5=$F$1,$F12,Report!$AB$5=$G$1,$G12)</f>
        <v>Report No. Supplier:</v>
      </c>
      <c r="C12" s="307" t="s">
        <v>90</v>
      </c>
      <c r="D12" s="246" t="s">
        <v>91</v>
      </c>
      <c r="E12" s="246" t="s">
        <v>92</v>
      </c>
      <c r="F12" s="246" t="s">
        <v>93</v>
      </c>
      <c r="G12" s="246" t="s">
        <v>762</v>
      </c>
      <c r="I12" s="311"/>
      <c r="J12" s="311"/>
      <c r="M12" s="308">
        <v>9</v>
      </c>
      <c r="N12" s="310" t="s">
        <v>94</v>
      </c>
      <c r="O12" s="310" t="s">
        <v>95</v>
      </c>
    </row>
    <row r="13" spans="1:15" x14ac:dyDescent="0.3">
      <c r="A13" s="246" t="str" cm="1">
        <f t="array" ref="A13">_xlfn.IFS(Report!$AB$5=$C$1,$C13,Report!$AB$5=$D$1,$D13,Report!$AB$5=$E$1,$E13,Report!$AB$5=$F$1,$F13,Report!$AB$5=$G$1,$G13)</f>
        <v>Cavity No.:</v>
      </c>
      <c r="C13" s="307" t="s">
        <v>96</v>
      </c>
      <c r="D13" s="246" t="s">
        <v>97</v>
      </c>
      <c r="E13" s="246" t="s">
        <v>98</v>
      </c>
      <c r="F13" s="246" t="s">
        <v>99</v>
      </c>
      <c r="G13" s="246" t="s">
        <v>881</v>
      </c>
      <c r="I13" s="311"/>
      <c r="M13" s="308">
        <v>10</v>
      </c>
      <c r="N13" s="310" t="s">
        <v>100</v>
      </c>
      <c r="O13" s="310" t="s">
        <v>101</v>
      </c>
    </row>
    <row r="14" spans="1:15" x14ac:dyDescent="0.3">
      <c r="A14" s="246" t="str" cm="1">
        <f t="array" ref="A14">_xlfn.IFS(Report!$AB$5=$C$1,$C14,Report!$AB$5=$D$1,$D14,Report!$AB$5=$E$1,$E14,Report!$AB$5=$F$1,$F14,Report!$AB$5=$G$1,$G14)</f>
        <v>Supplier Drawing No.:</v>
      </c>
      <c r="C14" s="307" t="s">
        <v>102</v>
      </c>
      <c r="D14" s="246" t="s">
        <v>103</v>
      </c>
      <c r="E14" s="246" t="s">
        <v>104</v>
      </c>
      <c r="F14" s="246" t="s">
        <v>105</v>
      </c>
      <c r="G14" s="246" t="s">
        <v>878</v>
      </c>
      <c r="I14" s="311"/>
      <c r="M14" s="308">
        <v>11</v>
      </c>
      <c r="N14" s="310" t="s">
        <v>106</v>
      </c>
      <c r="O14" s="310" t="s">
        <v>107</v>
      </c>
    </row>
    <row r="15" spans="1:15" x14ac:dyDescent="0.3">
      <c r="A15" s="246" t="str" cm="1">
        <f t="array" ref="A15">_xlfn.IFS(Report!$AB$5=$C$1,$C15,Report!$AB$5=$D$1,$D15,Report!$AB$5=$E$1,$E15,Report!$AB$5=$F$1,$F15,Report!$AB$5=$G$1,$G15)</f>
        <v>Supplier Drawing Rev:</v>
      </c>
      <c r="C15" s="307" t="s">
        <v>108</v>
      </c>
      <c r="D15" s="246" t="s">
        <v>109</v>
      </c>
      <c r="E15" s="246" t="s">
        <v>110</v>
      </c>
      <c r="F15" s="246" t="s">
        <v>111</v>
      </c>
      <c r="G15" s="246" t="s">
        <v>879</v>
      </c>
      <c r="I15" s="311"/>
      <c r="J15" s="311"/>
      <c r="M15" s="308">
        <v>12</v>
      </c>
      <c r="N15" s="310" t="s">
        <v>112</v>
      </c>
      <c r="O15" s="310" t="s">
        <v>113</v>
      </c>
    </row>
    <row r="16" spans="1:15" x14ac:dyDescent="0.3">
      <c r="A16" s="246" t="str" cm="1">
        <f t="array" ref="A16">_xlfn.IFS(Report!$AB$5=$C$1,$C16,Report!$AB$5=$D$1,$D16,Report!$AB$5=$E$1,$E16,Report!$AB$5=$F$1,$F16,Report!$AB$5=$G$1,$G16)</f>
        <v>Inspection Lot No.:</v>
      </c>
      <c r="C16" s="307" t="s">
        <v>114</v>
      </c>
      <c r="D16" s="246" t="s">
        <v>115</v>
      </c>
      <c r="E16" s="246" t="s">
        <v>116</v>
      </c>
      <c r="F16" s="246" t="s">
        <v>52</v>
      </c>
      <c r="G16" s="246" t="s">
        <v>880</v>
      </c>
      <c r="I16" s="311"/>
      <c r="M16" s="308">
        <v>13</v>
      </c>
      <c r="N16" s="310" t="s">
        <v>117</v>
      </c>
      <c r="O16" s="310" t="s">
        <v>118</v>
      </c>
    </row>
    <row r="17" spans="1:15" x14ac:dyDescent="0.3">
      <c r="A17" s="246" t="str" cm="1">
        <f t="array" ref="A17">_xlfn.IFS(Report!$AB$5=$C$1,$C17,Report!$AB$5=$D$1,$D17,Report!$AB$5=$E$1,$E17,Report!$AB$5=$F$1,$F17,Report!$AB$5=$G$1,$G17)</f>
        <v xml:space="preserve">Initial Sampling </v>
      </c>
      <c r="C17" s="307" t="s">
        <v>119</v>
      </c>
      <c r="D17" s="246" t="s">
        <v>120</v>
      </c>
      <c r="E17" s="246" t="s">
        <v>121</v>
      </c>
      <c r="F17" s="246" t="s">
        <v>122</v>
      </c>
      <c r="G17" s="246" t="s">
        <v>772</v>
      </c>
      <c r="I17" s="311"/>
      <c r="M17" s="308">
        <v>14</v>
      </c>
      <c r="N17" s="310" t="s">
        <v>123</v>
      </c>
      <c r="O17" s="310" t="s">
        <v>124</v>
      </c>
    </row>
    <row r="18" spans="1:15" x14ac:dyDescent="0.3">
      <c r="A18" s="246" t="str" cm="1">
        <f t="array" ref="A18">_xlfn.IFS(Report!$AB$5=$C$1,$C18,Report!$AB$5=$D$1,$D18,Report!$AB$5=$E$1,$E18,Report!$AB$5=$F$1,$F18,Report!$AB$5=$G$1,$G18)</f>
        <v>Re-sampling (accepted with restrictions )</v>
      </c>
      <c r="C18" s="307" t="s">
        <v>125</v>
      </c>
      <c r="D18" s="246" t="s">
        <v>126</v>
      </c>
      <c r="E18" s="246" t="s">
        <v>127</v>
      </c>
      <c r="F18" s="246" t="s">
        <v>128</v>
      </c>
      <c r="G18" s="246" t="s">
        <v>771</v>
      </c>
      <c r="I18" s="311"/>
      <c r="J18" s="311"/>
      <c r="M18" s="308">
        <v>15</v>
      </c>
      <c r="N18" s="310" t="s">
        <v>129</v>
      </c>
      <c r="O18" s="310" t="s">
        <v>130</v>
      </c>
    </row>
    <row r="19" spans="1:15" x14ac:dyDescent="0.3">
      <c r="A19" s="246" t="str" cm="1">
        <f t="array" ref="A19">_xlfn.IFS(Report!$AB$5=$C$1,$C19,Report!$AB$5=$D$1,$D19,Report!$AB$5=$E$1,$E19,Report!$AB$5=$F$1,$F19,Report!$AB$5=$G$1,$G19)</f>
        <v>Sample</v>
      </c>
      <c r="C19" s="307" t="s">
        <v>131</v>
      </c>
      <c r="D19" s="246" t="s">
        <v>132</v>
      </c>
      <c r="E19" s="246" t="s">
        <v>133</v>
      </c>
      <c r="F19" s="246" t="s">
        <v>134</v>
      </c>
      <c r="G19" s="246" t="s">
        <v>770</v>
      </c>
      <c r="I19" s="311"/>
      <c r="M19" s="308">
        <v>16</v>
      </c>
      <c r="N19" s="310" t="s">
        <v>135</v>
      </c>
      <c r="O19" s="310" t="s">
        <v>136</v>
      </c>
    </row>
    <row r="20" spans="1:15" x14ac:dyDescent="0.3">
      <c r="A20" s="246" t="str" cm="1">
        <f t="array" ref="A20">_xlfn.IFS(Report!$AB$5=$C$1,$C20,Report!$AB$5=$D$1,$D20,Report!$AB$5=$E$1,$E20,Report!$AB$5=$F$1,$F20,Report!$AB$5=$G$1,$G20)</f>
        <v>Evaluation Supplier</v>
      </c>
      <c r="C20" s="307" t="s">
        <v>137</v>
      </c>
      <c r="D20" s="246" t="s">
        <v>138</v>
      </c>
      <c r="E20" s="246" t="s">
        <v>139</v>
      </c>
      <c r="F20" s="246" t="s">
        <v>140</v>
      </c>
      <c r="G20" s="246" t="s">
        <v>769</v>
      </c>
      <c r="I20" s="311"/>
      <c r="M20" s="308">
        <v>17</v>
      </c>
      <c r="N20" s="310" t="s">
        <v>141</v>
      </c>
      <c r="O20" s="310" t="s">
        <v>142</v>
      </c>
    </row>
    <row r="21" spans="1:15" x14ac:dyDescent="0.3">
      <c r="A21" s="246" t="str" cm="1">
        <f t="array" ref="A21">_xlfn.IFS(Report!$AB$5=$C$1,$C21,Report!$AB$5=$D$1,$D21,Report!$AB$5=$E$1,$E21,Report!$AB$5=$F$1,$F21,Report!$AB$5=$G$1,$G21)</f>
        <v xml:space="preserve">Measurement </v>
      </c>
      <c r="C21" s="307" t="s">
        <v>143</v>
      </c>
      <c r="D21" s="246" t="s">
        <v>144</v>
      </c>
      <c r="E21" s="246" t="s">
        <v>145</v>
      </c>
      <c r="F21" s="246" t="s">
        <v>146</v>
      </c>
      <c r="G21" s="246" t="s">
        <v>768</v>
      </c>
      <c r="I21" s="311"/>
      <c r="J21" s="311"/>
      <c r="M21" s="308">
        <v>18</v>
      </c>
      <c r="N21" s="310" t="s">
        <v>147</v>
      </c>
      <c r="O21" s="310" t="s">
        <v>148</v>
      </c>
    </row>
    <row r="22" spans="1:15" x14ac:dyDescent="0.3">
      <c r="A22" s="246" t="str" cm="1">
        <f t="array" ref="A22">_xlfn.IFS(Report!$AB$5=$C$1,$C22,Report!$AB$5=$D$1,$D22,Report!$AB$5=$E$1,$E22,Report!$AB$5=$F$1,$F22,Report!$AB$5=$G$1,$G22)</f>
        <v xml:space="preserve">Tolerance Deviation </v>
      </c>
      <c r="C22" s="307" t="s">
        <v>149</v>
      </c>
      <c r="D22" s="246" t="s">
        <v>150</v>
      </c>
      <c r="E22" s="246" t="s">
        <v>151</v>
      </c>
      <c r="F22" s="246" t="s">
        <v>152</v>
      </c>
      <c r="G22" s="246" t="s">
        <v>767</v>
      </c>
      <c r="I22" s="311"/>
      <c r="J22" s="311"/>
      <c r="M22" s="308">
        <v>19</v>
      </c>
      <c r="N22" s="310" t="s">
        <v>153</v>
      </c>
      <c r="O22" s="310" t="s">
        <v>154</v>
      </c>
    </row>
    <row r="23" spans="1:15" ht="26.4" customHeight="1" x14ac:dyDescent="0.3">
      <c r="A23" s="246" t="str" cm="1">
        <f t="array" ref="A23">_xlfn.IFS(Report!$AB$5=$C$1,$C23,Report!$AB$5=$D$1,$D23,Report!$AB$5=$E$1,$E23,Report!$AB$5=$F$1,$F23,Report!$AB$5=$G$1,$G23)</f>
        <v xml:space="preserve">Requirement </v>
      </c>
      <c r="C23" s="312" t="s">
        <v>155</v>
      </c>
      <c r="D23" s="301" t="s">
        <v>156</v>
      </c>
      <c r="E23" s="301" t="s">
        <v>157</v>
      </c>
      <c r="F23" s="246" t="s">
        <v>158</v>
      </c>
      <c r="G23" s="246" t="s">
        <v>766</v>
      </c>
      <c r="I23" s="311"/>
      <c r="J23" s="311"/>
      <c r="M23" s="308">
        <v>20</v>
      </c>
      <c r="N23" s="310" t="s">
        <v>159</v>
      </c>
      <c r="O23" s="310" t="s">
        <v>160</v>
      </c>
    </row>
    <row r="24" spans="1:15" x14ac:dyDescent="0.3">
      <c r="A24" s="246" t="str" cm="1">
        <f t="array" ref="A24">_xlfn.IFS(Report!$AB$5=$C$1,$C24,Report!$AB$5=$D$1,$D24,Report!$AB$5=$E$1,$E24,Report!$AB$5=$F$1,$F24,Report!$AB$5=$G$1,$G24)</f>
        <v>no</v>
      </c>
      <c r="C24" s="307" t="s">
        <v>161</v>
      </c>
      <c r="D24" s="246" t="s">
        <v>162</v>
      </c>
      <c r="E24" s="246" t="s">
        <v>163</v>
      </c>
      <c r="F24" s="246" t="s">
        <v>164</v>
      </c>
      <c r="G24" s="246" t="s">
        <v>765</v>
      </c>
      <c r="I24" s="311"/>
      <c r="J24" s="311"/>
      <c r="M24" s="308">
        <v>21</v>
      </c>
      <c r="N24" s="310" t="s">
        <v>165</v>
      </c>
      <c r="O24" s="310" t="s">
        <v>166</v>
      </c>
    </row>
    <row r="25" spans="1:15" x14ac:dyDescent="0.3">
      <c r="A25" s="246" t="str" cm="1">
        <f t="array" ref="A25">_xlfn.IFS(Report!$AB$5=$C$1,$C25,Report!$AB$5=$D$1,$D25,Report!$AB$5=$E$1,$E25,Report!$AB$5=$F$1,$F25,Report!$AB$5=$G$1,$G25)</f>
        <v>yes</v>
      </c>
      <c r="C25" s="307" t="s">
        <v>167</v>
      </c>
      <c r="D25" s="246" t="s">
        <v>168</v>
      </c>
      <c r="E25" s="246" t="s">
        <v>169</v>
      </c>
      <c r="F25" s="246" t="s">
        <v>170</v>
      </c>
      <c r="G25" s="246" t="s">
        <v>764</v>
      </c>
      <c r="I25" s="311"/>
      <c r="J25" s="311"/>
      <c r="M25" s="308">
        <v>22</v>
      </c>
      <c r="N25" s="310" t="s">
        <v>171</v>
      </c>
      <c r="O25" s="310" t="s">
        <v>172</v>
      </c>
    </row>
    <row r="26" spans="1:15" x14ac:dyDescent="0.3">
      <c r="A26" s="246" t="str" cm="1">
        <f t="array" ref="A26">_xlfn.IFS(Report!$AB$5=$C$1,$C26,Report!$AB$5=$D$1,$D26,Report!$AB$5=$E$1,$E26,Report!$AB$5=$F$1,$F26,Report!$AB$5=$G$1,$G26)</f>
        <v>Part 2</v>
      </c>
      <c r="C26" s="307" t="s">
        <v>173</v>
      </c>
      <c r="D26" s="246" t="s">
        <v>174</v>
      </c>
      <c r="E26" s="246" t="s">
        <v>175</v>
      </c>
      <c r="F26" s="246" t="s">
        <v>176</v>
      </c>
      <c r="G26" s="246" t="s">
        <v>763</v>
      </c>
      <c r="I26" s="311"/>
      <c r="J26" s="311"/>
      <c r="M26" s="308">
        <v>23</v>
      </c>
      <c r="N26" s="310" t="s">
        <v>177</v>
      </c>
      <c r="O26" s="310" t="s">
        <v>178</v>
      </c>
    </row>
    <row r="27" spans="1:15" x14ac:dyDescent="0.3">
      <c r="A27" s="246" t="str" cm="1">
        <f t="array" ref="A27">_xlfn.IFS(Report!$AB$5=$C$1,$C27,Report!$AB$5=$D$1,$D27,Report!$AB$5=$E$1,$E27,Report!$AB$5=$F$1,$F27,Report!$AB$5=$G$1,$G27)</f>
        <v>Part 1</v>
      </c>
      <c r="C27" s="307" t="s">
        <v>179</v>
      </c>
      <c r="D27" s="246" t="s">
        <v>180</v>
      </c>
      <c r="E27" s="246" t="s">
        <v>181</v>
      </c>
      <c r="F27" s="246" t="s">
        <v>182</v>
      </c>
      <c r="G27" s="246" t="s">
        <v>773</v>
      </c>
      <c r="I27" s="311"/>
      <c r="J27" s="311"/>
      <c r="M27" s="308">
        <v>24</v>
      </c>
      <c r="N27" s="310" t="s">
        <v>183</v>
      </c>
      <c r="O27" s="310" t="s">
        <v>184</v>
      </c>
    </row>
    <row r="28" spans="1:15" x14ac:dyDescent="0.3">
      <c r="A28" s="246" t="str" cm="1">
        <f t="array" ref="A28">_xlfn.IFS(Report!$AB$5=$C$1,$C28,Report!$AB$5=$D$1,$D28,Report!$AB$5=$E$1,$E28,Report!$AB$5=$F$1,$F28,Report!$AB$5=$G$1,$G28)</f>
        <v>Unit</v>
      </c>
      <c r="C28" s="307" t="s">
        <v>185</v>
      </c>
      <c r="D28" s="246" t="s">
        <v>186</v>
      </c>
      <c r="E28" s="246" t="s">
        <v>187</v>
      </c>
      <c r="F28" s="246" t="s">
        <v>188</v>
      </c>
      <c r="G28" s="246" t="s">
        <v>774</v>
      </c>
      <c r="I28" s="311"/>
      <c r="J28" s="311"/>
      <c r="M28" s="308">
        <v>25</v>
      </c>
      <c r="N28" s="310" t="s">
        <v>189</v>
      </c>
      <c r="O28" s="310" t="s">
        <v>190</v>
      </c>
    </row>
    <row r="29" spans="1:15" ht="28.8" x14ac:dyDescent="0.3">
      <c r="A29" s="246" t="str" cm="1">
        <f t="array" ref="A29">_xlfn.IFS(Report!$AB$5=$C$1,$C29,Report!$AB$5=$D$1,$D29,Report!$AB$5=$E$1,$E29,Report!$AB$5=$F$1,$F29,Report!$AB$5=$G$1,$G29)</f>
        <v>Lower tole-
rance</v>
      </c>
      <c r="C29" s="312" t="s">
        <v>191</v>
      </c>
      <c r="D29" s="301" t="s">
        <v>192</v>
      </c>
      <c r="E29" s="301" t="s">
        <v>193</v>
      </c>
      <c r="F29" s="301" t="s">
        <v>194</v>
      </c>
      <c r="G29" s="301" t="s">
        <v>775</v>
      </c>
      <c r="I29" s="311"/>
      <c r="J29" s="311"/>
      <c r="M29" s="308">
        <v>26</v>
      </c>
      <c r="N29" s="310" t="s">
        <v>195</v>
      </c>
      <c r="O29" s="310" t="s">
        <v>196</v>
      </c>
    </row>
    <row r="30" spans="1:15" ht="28.8" x14ac:dyDescent="0.3">
      <c r="A30" s="246" t="str" cm="1">
        <f t="array" ref="A30">_xlfn.IFS(Report!$AB$5=$C$1,$C30,Report!$AB$5=$D$1,$D30,Report!$AB$5=$E$1,$E30,Report!$AB$5=$F$1,$F30,Report!$AB$5=$G$1,$G30)</f>
        <v>Upper tole-
rance</v>
      </c>
      <c r="C30" s="312" t="s">
        <v>197</v>
      </c>
      <c r="D30" s="301" t="s">
        <v>198</v>
      </c>
      <c r="E30" s="301" t="s">
        <v>199</v>
      </c>
      <c r="F30" s="301" t="s">
        <v>200</v>
      </c>
      <c r="G30" s="301" t="s">
        <v>776</v>
      </c>
      <c r="I30" s="311"/>
      <c r="J30" s="311"/>
      <c r="M30" s="308">
        <v>27</v>
      </c>
      <c r="N30" s="310" t="s">
        <v>201</v>
      </c>
      <c r="O30" s="310" t="s">
        <v>202</v>
      </c>
    </row>
    <row r="31" spans="1:15" ht="28.8" x14ac:dyDescent="0.3">
      <c r="A31" s="246" t="str" cm="1">
        <f t="array" ref="A31">_xlfn.IFS(Report!$AB$5=$C$1,$C31,Report!$AB$5=$D$1,$D31,Report!$AB$5=$E$1,$E31,Report!$AB$5=$F$1,$F31,Report!$AB$5=$G$1,$G31)</f>
        <v>Nominal dimen-
sion</v>
      </c>
      <c r="C31" s="307" t="s">
        <v>203</v>
      </c>
      <c r="D31" s="301" t="s">
        <v>204</v>
      </c>
      <c r="E31" s="301" t="s">
        <v>205</v>
      </c>
      <c r="F31" s="301" t="s">
        <v>206</v>
      </c>
      <c r="G31" s="301" t="s">
        <v>872</v>
      </c>
      <c r="I31" s="311"/>
      <c r="J31" s="311"/>
      <c r="M31" s="308">
        <v>28</v>
      </c>
      <c r="N31" s="310" t="s">
        <v>207</v>
      </c>
      <c r="O31" s="310" t="s">
        <v>208</v>
      </c>
    </row>
    <row r="32" spans="1:15" x14ac:dyDescent="0.3">
      <c r="A32" s="246" t="str" cm="1">
        <f t="array" ref="A32">_xlfn.IFS(Report!$AB$5=$C$1,$C32,Report!$AB$5=$D$1,$D32,Report!$AB$5=$E$1,$E32,Report!$AB$5=$F$1,$F32,Report!$AB$5=$G$1,$G32)</f>
        <v>Requirement</v>
      </c>
      <c r="C32" s="307" t="s">
        <v>209</v>
      </c>
      <c r="D32" s="246" t="s">
        <v>210</v>
      </c>
      <c r="E32" s="246" t="s">
        <v>211</v>
      </c>
      <c r="F32" s="301" t="s">
        <v>212</v>
      </c>
      <c r="G32" s="301" t="s">
        <v>766</v>
      </c>
      <c r="I32" s="311"/>
      <c r="J32" s="311"/>
      <c r="M32" s="308">
        <v>29</v>
      </c>
      <c r="N32" s="310" t="s">
        <v>213</v>
      </c>
      <c r="O32" s="310" t="s">
        <v>214</v>
      </c>
    </row>
    <row r="33" spans="1:15" ht="28.8" x14ac:dyDescent="0.3">
      <c r="A33" s="246" t="str" cm="1">
        <f t="array" ref="A33">_xlfn.IFS(Report!$AB$5=$C$1,$C33,Report!$AB$5=$D$1,$D33,Report!$AB$5=$E$1,$E33,Report!$AB$5=$F$1,$F33,Report!$AB$5=$G$1,$G33)</f>
        <v>Test
pos.</v>
      </c>
      <c r="C33" s="312" t="s">
        <v>215</v>
      </c>
      <c r="D33" s="301" t="s">
        <v>216</v>
      </c>
      <c r="E33" s="301" t="s">
        <v>217</v>
      </c>
      <c r="F33" s="301" t="s">
        <v>218</v>
      </c>
      <c r="G33" s="301" t="s">
        <v>777</v>
      </c>
      <c r="I33" s="311"/>
      <c r="J33" s="311"/>
      <c r="M33" s="308">
        <v>30</v>
      </c>
      <c r="N33" s="310" t="s">
        <v>219</v>
      </c>
      <c r="O33" s="310" t="s">
        <v>220</v>
      </c>
    </row>
    <row r="34" spans="1:15" x14ac:dyDescent="0.3">
      <c r="A34" s="246" t="str" cm="1">
        <f t="array" ref="A34">_xlfn.IFS(Report!$AB$5=$C$1,$C34,Report!$AB$5=$D$1,$D34,Report!$AB$5=$E$1,$E34,Report!$AB$5=$F$1,$F34,Report!$AB$5=$G$1,$G34)</f>
        <v xml:space="preserve">Measurement </v>
      </c>
      <c r="C34" s="307" t="s">
        <v>143</v>
      </c>
      <c r="D34" s="246" t="s">
        <v>144</v>
      </c>
      <c r="E34" s="246" t="s">
        <v>145</v>
      </c>
      <c r="F34" s="301" t="s">
        <v>146</v>
      </c>
      <c r="G34" s="301" t="s">
        <v>768</v>
      </c>
      <c r="I34" s="311"/>
      <c r="J34" s="311"/>
      <c r="M34" s="308">
        <v>31</v>
      </c>
      <c r="N34" s="310" t="s">
        <v>221</v>
      </c>
      <c r="O34" s="310" t="s">
        <v>222</v>
      </c>
    </row>
    <row r="35" spans="1:15" x14ac:dyDescent="0.3">
      <c r="A35" s="246" t="str" cm="1">
        <f t="array" ref="A35">_xlfn.IFS(Report!$AB$5=$C$1,$C35,Report!$AB$5=$D$1,$D35,Report!$AB$5=$E$1,$E35,Report!$AB$5=$F$1,$F35,Report!$AB$5=$G$1,$G35)</f>
        <v>Deviation</v>
      </c>
      <c r="C35" s="307" t="s">
        <v>149</v>
      </c>
      <c r="D35" s="246" t="s">
        <v>223</v>
      </c>
      <c r="E35" s="246" t="s">
        <v>224</v>
      </c>
      <c r="F35" s="301" t="s">
        <v>225</v>
      </c>
      <c r="G35" s="301" t="s">
        <v>778</v>
      </c>
      <c r="I35" s="311"/>
      <c r="J35" s="311"/>
      <c r="M35" s="308">
        <v>32</v>
      </c>
      <c r="N35" s="310" t="s">
        <v>226</v>
      </c>
      <c r="O35" s="310" t="s">
        <v>227</v>
      </c>
    </row>
    <row r="36" spans="1:15" x14ac:dyDescent="0.3">
      <c r="A36" s="246" t="str" cm="1">
        <f t="array" ref="A36">_xlfn.IFS(Report!$AB$5=$C$1,$C36,Report!$AB$5=$D$1,$D36,Report!$AB$5=$E$1,$E36,Report!$AB$5=$F$1,$F36,Report!$AB$5=$G$1,$G36)</f>
        <v>Supplier</v>
      </c>
      <c r="C36" s="307" t="s">
        <v>228</v>
      </c>
      <c r="D36" s="246" t="s">
        <v>229</v>
      </c>
      <c r="E36" s="246" t="s">
        <v>230</v>
      </c>
      <c r="F36" s="301" t="s">
        <v>231</v>
      </c>
      <c r="G36" s="301" t="s">
        <v>779</v>
      </c>
      <c r="I36" s="311"/>
      <c r="J36" s="311"/>
      <c r="M36" s="308">
        <v>33</v>
      </c>
      <c r="N36" s="310" t="s">
        <v>232</v>
      </c>
      <c r="O36" s="310" t="s">
        <v>227</v>
      </c>
    </row>
    <row r="37" spans="1:15" x14ac:dyDescent="0.3">
      <c r="A37" s="246" t="str" cm="1">
        <f t="array" ref="A37">_xlfn.IFS(Report!$AB$5=$C$1,$C37,Report!$AB$5=$D$1,$D37,Report!$AB$5=$E$1,$E37,Report!$AB$5=$F$1,$F37,Report!$AB$5=$G$1,$G37)</f>
        <v>Pos.:</v>
      </c>
      <c r="C37" s="307" t="s">
        <v>233</v>
      </c>
      <c r="D37" s="246" t="s">
        <v>233</v>
      </c>
      <c r="E37" s="246" t="s">
        <v>234</v>
      </c>
      <c r="F37" s="301" t="s">
        <v>235</v>
      </c>
      <c r="G37" s="301" t="s">
        <v>233</v>
      </c>
      <c r="I37" s="311"/>
      <c r="J37" s="311"/>
      <c r="M37" s="308">
        <v>34</v>
      </c>
      <c r="N37" s="310" t="s">
        <v>236</v>
      </c>
      <c r="O37" s="310" t="s">
        <v>237</v>
      </c>
    </row>
    <row r="38" spans="1:15" ht="19.2" x14ac:dyDescent="0.3">
      <c r="A38" s="246" t="str" cm="1">
        <f t="array" ref="A38">_xlfn.IFS(Report!$AB$5=$C$1,$C38,Report!$AB$5=$D$1,$D38,Report!$AB$5=$E$1,$E38,Report!$AB$5=$F$1,$F38,Report!$AB$5=$G$1,$G38)</f>
        <v>Remarks:</v>
      </c>
      <c r="C38" s="307" t="s">
        <v>238</v>
      </c>
      <c r="D38" s="246" t="s">
        <v>239</v>
      </c>
      <c r="E38" s="246" t="s">
        <v>240</v>
      </c>
      <c r="F38" s="301" t="s">
        <v>241</v>
      </c>
      <c r="G38" s="301" t="s">
        <v>780</v>
      </c>
      <c r="I38" s="311"/>
      <c r="J38" s="311"/>
      <c r="M38" s="308">
        <v>35</v>
      </c>
      <c r="N38" s="310" t="s">
        <v>242</v>
      </c>
      <c r="O38" s="310" t="s">
        <v>243</v>
      </c>
    </row>
    <row r="39" spans="1:15" x14ac:dyDescent="0.3">
      <c r="A39" s="246" t="str" cm="1">
        <f t="array" ref="A39">_xlfn.IFS(Report!$AB$5=$C$1,$C39,Report!$AB$5=$D$1,$D39,Report!$AB$5=$E$1,$E39,Report!$AB$5=$F$1,$F39,Report!$AB$5=$G$1,$G39)</f>
        <v>Assessment Wanzl:</v>
      </c>
      <c r="C39" s="307" t="s">
        <v>244</v>
      </c>
      <c r="D39" s="246" t="s">
        <v>245</v>
      </c>
      <c r="E39" s="246" t="s">
        <v>246</v>
      </c>
      <c r="F39" s="301" t="s">
        <v>247</v>
      </c>
      <c r="G39" s="301" t="s">
        <v>781</v>
      </c>
      <c r="I39" s="311"/>
      <c r="J39" s="311"/>
      <c r="M39" s="308">
        <v>36</v>
      </c>
      <c r="N39" s="310" t="s">
        <v>248</v>
      </c>
      <c r="O39" s="310" t="s">
        <v>249</v>
      </c>
    </row>
    <row r="40" spans="1:15" x14ac:dyDescent="0.3">
      <c r="A40" s="246" t="str" cm="1">
        <f t="array" ref="A40">_xlfn.IFS(Report!$AB$5=$C$1,$C40,Report!$AB$5=$D$1,$D40,Report!$AB$5=$E$1,$E40,Report!$AB$5=$F$1,$F40,Report!$AB$5=$G$1,$G40)</f>
        <v>Dimensional Release:</v>
      </c>
      <c r="C40" s="307" t="s">
        <v>250</v>
      </c>
      <c r="D40" s="246" t="s">
        <v>251</v>
      </c>
      <c r="E40" s="246" t="s">
        <v>252</v>
      </c>
      <c r="F40" s="301" t="s">
        <v>253</v>
      </c>
      <c r="G40" s="301" t="s">
        <v>782</v>
      </c>
      <c r="I40" s="311"/>
      <c r="J40" s="311"/>
      <c r="M40" s="308">
        <v>37</v>
      </c>
      <c r="N40" s="310" t="s">
        <v>254</v>
      </c>
      <c r="O40" s="310" t="s">
        <v>255</v>
      </c>
    </row>
    <row r="41" spans="1:15" x14ac:dyDescent="0.3">
      <c r="A41" s="246" t="str" cm="1">
        <f t="array" ref="A41">_xlfn.IFS(Report!$AB$5=$C$1,$C41,Report!$AB$5=$D$1,$D41,Report!$AB$5=$E$1,$E41,Report!$AB$5=$F$1,$F41,Report!$AB$5=$G$1,$G41)</f>
        <v>Other Conspicuities:</v>
      </c>
      <c r="C41" s="307" t="s">
        <v>256</v>
      </c>
      <c r="D41" s="246" t="s">
        <v>257</v>
      </c>
      <c r="E41" s="246" t="s">
        <v>258</v>
      </c>
      <c r="F41" s="301" t="s">
        <v>259</v>
      </c>
      <c r="G41" s="301" t="s">
        <v>783</v>
      </c>
      <c r="I41" s="311"/>
      <c r="J41" s="311"/>
      <c r="M41" s="308">
        <v>38</v>
      </c>
      <c r="N41" s="310" t="s">
        <v>260</v>
      </c>
      <c r="O41" s="310" t="s">
        <v>261</v>
      </c>
    </row>
    <row r="42" spans="1:15" x14ac:dyDescent="0.3">
      <c r="A42" s="246" t="str" cm="1">
        <f t="array" ref="A42">_xlfn.IFS(Report!$AB$5=$C$1,$C42,Report!$AB$5=$D$1,$D42,Report!$AB$5=$E$1,$E42,Report!$AB$5=$F$1,$F42,Report!$AB$5=$G$1,$G42)</f>
        <v>Release Measurement:</v>
      </c>
      <c r="C42" s="307" t="s">
        <v>262</v>
      </c>
      <c r="D42" s="246" t="s">
        <v>263</v>
      </c>
      <c r="E42" s="246" t="s">
        <v>264</v>
      </c>
      <c r="F42" s="301" t="s">
        <v>265</v>
      </c>
      <c r="G42" s="301" t="s">
        <v>784</v>
      </c>
      <c r="I42" s="311"/>
      <c r="J42" s="311"/>
      <c r="M42" s="308">
        <v>39</v>
      </c>
      <c r="N42" s="310" t="s">
        <v>266</v>
      </c>
      <c r="O42" s="310" t="s">
        <v>267</v>
      </c>
    </row>
    <row r="43" spans="1:15" x14ac:dyDescent="0.3">
      <c r="A43" s="246" t="str" cm="1">
        <f t="array" ref="A43">_xlfn.IFS(Report!$AB$5=$C$1,$C43,Report!$AB$5=$D$1,$D43,Report!$AB$5=$E$1,$E43,Report!$AB$5=$F$1,$F43,Report!$AB$5=$G$1,$G43)</f>
        <v>Place:</v>
      </c>
      <c r="C43" s="307" t="s">
        <v>268</v>
      </c>
      <c r="D43" s="246" t="s">
        <v>269</v>
      </c>
      <c r="E43" s="246" t="s">
        <v>270</v>
      </c>
      <c r="F43" s="301" t="s">
        <v>271</v>
      </c>
      <c r="G43" s="301" t="s">
        <v>785</v>
      </c>
      <c r="I43" s="311"/>
      <c r="J43" s="311"/>
      <c r="M43" s="308">
        <v>40</v>
      </c>
      <c r="N43" s="310" t="s">
        <v>272</v>
      </c>
      <c r="O43" s="310" t="s">
        <v>273</v>
      </c>
    </row>
    <row r="44" spans="1:15" x14ac:dyDescent="0.3">
      <c r="A44" s="246" t="str" cm="1">
        <f t="array" ref="A44">_xlfn.IFS(Report!$AB$5=$C$1,$C44,Report!$AB$5=$D$1,$D44,Report!$AB$5=$E$1,$E44,Report!$AB$5=$F$1,$F44,Report!$AB$5=$G$1,$G44)</f>
        <v>Date:</v>
      </c>
      <c r="C44" s="307" t="s">
        <v>274</v>
      </c>
      <c r="D44" s="246" t="s">
        <v>275</v>
      </c>
      <c r="E44" s="246" t="s">
        <v>274</v>
      </c>
      <c r="F44" s="301" t="s">
        <v>276</v>
      </c>
      <c r="G44" s="301" t="s">
        <v>786</v>
      </c>
      <c r="I44" s="311"/>
      <c r="J44" s="311"/>
      <c r="M44" s="308">
        <v>41</v>
      </c>
      <c r="N44" s="310" t="s">
        <v>277</v>
      </c>
      <c r="O44" s="310" t="s">
        <v>278</v>
      </c>
    </row>
    <row r="45" spans="1:15" x14ac:dyDescent="0.3">
      <c r="A45" s="246" t="str" cm="1">
        <f t="array" ref="A45">_xlfn.IFS(Report!$AB$5=$C$1,$C45,Report!$AB$5=$D$1,$D45,Report!$AB$5=$E$1,$E45,Report!$AB$5=$F$1,$F45,Report!$AB$5=$G$1,$G45)</f>
        <v>Signature:</v>
      </c>
      <c r="C45" s="307" t="s">
        <v>279</v>
      </c>
      <c r="D45" s="246" t="s">
        <v>280</v>
      </c>
      <c r="E45" s="246" t="s">
        <v>281</v>
      </c>
      <c r="F45" s="301" t="s">
        <v>282</v>
      </c>
      <c r="G45" s="301" t="s">
        <v>787</v>
      </c>
      <c r="I45" s="311"/>
      <c r="J45" s="311"/>
      <c r="M45" s="308">
        <v>42</v>
      </c>
      <c r="N45" s="310" t="s">
        <v>283</v>
      </c>
      <c r="O45" s="310" t="s">
        <v>284</v>
      </c>
    </row>
    <row r="46" spans="1:15" ht="28.8" x14ac:dyDescent="0.3">
      <c r="A46" s="246" t="str" cm="1">
        <f t="array" ref="A46">_xlfn.IFS(Report!$AB$5=$C$1,$C46,Report!$AB$5=$D$1,$D46,Report!$AB$5=$E$1,$E46,Report!$AB$5=$F$1,$F46,Report!$AB$5=$G$1,$G46)</f>
        <v>Responsible 
(Name):</v>
      </c>
      <c r="C46" s="312" t="s">
        <v>285</v>
      </c>
      <c r="D46" s="301" t="s">
        <v>286</v>
      </c>
      <c r="E46" s="301" t="s">
        <v>287</v>
      </c>
      <c r="F46" s="301" t="s">
        <v>288</v>
      </c>
      <c r="G46" s="301" t="s">
        <v>788</v>
      </c>
      <c r="I46" s="311"/>
      <c r="J46" s="311"/>
      <c r="M46" s="308">
        <v>43</v>
      </c>
      <c r="N46" s="310" t="s">
        <v>289</v>
      </c>
      <c r="O46" s="310" t="s">
        <v>290</v>
      </c>
    </row>
    <row r="47" spans="1:15" x14ac:dyDescent="0.3">
      <c r="A47" s="246" t="str" cm="1">
        <f t="array" ref="A47">_xlfn.IFS(Report!$AB$5=$C$1,$C47,Report!$AB$5=$D$1,$D47,Report!$AB$5=$E$1,$E47,Report!$AB$5=$F$1,$F47,Report!$AB$5=$G$1,$G47)</f>
        <v>Function:</v>
      </c>
      <c r="C47" s="307" t="s">
        <v>291</v>
      </c>
      <c r="D47" s="246" t="s">
        <v>292</v>
      </c>
      <c r="E47" s="246" t="s">
        <v>293</v>
      </c>
      <c r="F47" s="301" t="s">
        <v>294</v>
      </c>
      <c r="G47" s="301" t="s">
        <v>291</v>
      </c>
      <c r="I47" s="311"/>
      <c r="J47" s="311"/>
      <c r="M47" s="308">
        <v>44</v>
      </c>
      <c r="N47" s="310" t="s">
        <v>295</v>
      </c>
      <c r="O47" s="310" t="s">
        <v>296</v>
      </c>
    </row>
    <row r="48" spans="1:15" x14ac:dyDescent="0.3">
      <c r="A48" s="246" t="str" cm="1">
        <f t="array" ref="A48">_xlfn.IFS(Report!$AB$5=$C$1,$C48,Report!$AB$5=$D$1,$D48,Report!$AB$5=$E$1,$E48,Report!$AB$5=$F$1,$F48,Report!$AB$5=$G$1,$G48)</f>
        <v>no evaluation</v>
      </c>
      <c r="C48" s="307" t="s">
        <v>297</v>
      </c>
      <c r="D48" s="246" t="s">
        <v>298</v>
      </c>
      <c r="E48" s="246" t="s">
        <v>299</v>
      </c>
      <c r="F48" s="301" t="s">
        <v>300</v>
      </c>
      <c r="G48" s="301" t="s">
        <v>789</v>
      </c>
      <c r="I48" s="311"/>
      <c r="J48" s="311"/>
      <c r="M48" s="308">
        <v>45</v>
      </c>
      <c r="N48" s="310" t="s">
        <v>301</v>
      </c>
      <c r="O48" s="310" t="s">
        <v>302</v>
      </c>
    </row>
    <row r="49" spans="1:15" x14ac:dyDescent="0.3">
      <c r="A49" s="246" t="str" cm="1">
        <f t="array" ref="A49">_xlfn.IFS(Report!$AB$5=$C$1,$C49,Report!$AB$5=$D$1,$D49,Report!$AB$5=$E$1,$E49,Report!$AB$5=$F$1,$F49,Report!$AB$5=$G$1,$G49)</f>
        <v>to be clarified</v>
      </c>
      <c r="C49" s="307" t="s">
        <v>303</v>
      </c>
      <c r="D49" s="246" t="s">
        <v>304</v>
      </c>
      <c r="E49" s="246" t="s">
        <v>305</v>
      </c>
      <c r="F49" s="301" t="s">
        <v>306</v>
      </c>
      <c r="G49" s="301" t="s">
        <v>790</v>
      </c>
      <c r="I49" s="311"/>
      <c r="J49" s="311"/>
      <c r="M49" s="308">
        <v>46</v>
      </c>
      <c r="N49" s="310" t="s">
        <v>307</v>
      </c>
      <c r="O49" s="310" t="s">
        <v>308</v>
      </c>
    </row>
    <row r="50" spans="1:15" ht="19.2" x14ac:dyDescent="0.3">
      <c r="A50" s="246" t="str" cm="1">
        <f t="array" ref="A50">_xlfn.IFS(Report!$AB$5=$C$1,$C50,Report!$AB$5=$D$1,$D50,Report!$AB$5=$E$1,$E50,Report!$AB$5=$F$1,$F50,Report!$AB$5=$G$1,$G50)</f>
        <v>ok</v>
      </c>
      <c r="C50" s="307" t="s">
        <v>309</v>
      </c>
      <c r="D50" s="246" t="s">
        <v>310</v>
      </c>
      <c r="E50" s="246" t="s">
        <v>311</v>
      </c>
      <c r="F50" s="301" t="s">
        <v>170</v>
      </c>
      <c r="G50" s="301" t="s">
        <v>791</v>
      </c>
      <c r="I50" s="311"/>
      <c r="J50" s="311"/>
      <c r="M50" s="308">
        <v>47</v>
      </c>
      <c r="N50" s="310" t="s">
        <v>312</v>
      </c>
      <c r="O50" s="310" t="s">
        <v>313</v>
      </c>
    </row>
    <row r="51" spans="1:15" x14ac:dyDescent="0.3">
      <c r="A51" s="246" t="str" cm="1">
        <f t="array" ref="A51">_xlfn.IFS(Report!$AB$5=$C$1,$C51,Report!$AB$5=$D$1,$D51,Report!$AB$5=$E$1,$E51,Report!$AB$5=$F$1,$F51,Report!$AB$5=$G$1,$G51)</f>
        <v>not ok</v>
      </c>
      <c r="C51" s="307" t="s">
        <v>314</v>
      </c>
      <c r="D51" s="246" t="s">
        <v>315</v>
      </c>
      <c r="E51" s="246" t="s">
        <v>316</v>
      </c>
      <c r="F51" s="301" t="s">
        <v>164</v>
      </c>
      <c r="G51" s="301" t="s">
        <v>792</v>
      </c>
      <c r="I51" s="311"/>
      <c r="J51" s="311"/>
      <c r="M51" s="308">
        <v>48</v>
      </c>
      <c r="N51" s="310" t="s">
        <v>317</v>
      </c>
      <c r="O51" s="310" t="s">
        <v>318</v>
      </c>
    </row>
    <row r="52" spans="1:15" x14ac:dyDescent="0.3">
      <c r="A52" s="246" t="str" cm="1">
        <f t="array" ref="A52">_xlfn.IFS(Report!$AB$5=$C$1,$C52,Report!$AB$5=$D$1,$D52,Report!$AB$5=$E$1,$E52,Report!$AB$5=$F$1,$F52,Report!$AB$5=$G$1,$G52)</f>
        <v>Part</v>
      </c>
      <c r="C52" s="307" t="s">
        <v>319</v>
      </c>
      <c r="D52" s="246" t="s">
        <v>320</v>
      </c>
      <c r="E52" s="246" t="s">
        <v>321</v>
      </c>
      <c r="F52" s="301" t="s">
        <v>322</v>
      </c>
      <c r="G52" s="301" t="s">
        <v>873</v>
      </c>
      <c r="I52" s="311"/>
      <c r="J52" s="311"/>
      <c r="M52" s="308">
        <v>49</v>
      </c>
      <c r="N52" s="310" t="s">
        <v>323</v>
      </c>
      <c r="O52" s="310" t="s">
        <v>324</v>
      </c>
    </row>
    <row r="53" spans="1:15" x14ac:dyDescent="0.3">
      <c r="A53" s="246" t="str" cm="1">
        <f t="array" ref="A53">_xlfn.IFS(Report!$AB$5=$C$1,$C53,Report!$AB$5=$D$1,$D53,Report!$AB$5=$E$1,$E53,Report!$AB$5=$F$1,$F53,Report!$AB$5=$G$1,$G53)</f>
        <v>Evaluation Wanzl</v>
      </c>
      <c r="C53" s="307" t="s">
        <v>325</v>
      </c>
      <c r="D53" s="246" t="s">
        <v>326</v>
      </c>
      <c r="E53" s="246" t="s">
        <v>327</v>
      </c>
      <c r="F53" s="301" t="s">
        <v>328</v>
      </c>
      <c r="G53" s="301" t="s">
        <v>781</v>
      </c>
      <c r="I53" s="311"/>
      <c r="J53" s="311"/>
      <c r="M53" s="308">
        <v>50</v>
      </c>
      <c r="N53" s="310" t="s">
        <v>329</v>
      </c>
      <c r="O53" s="310" t="s">
        <v>330</v>
      </c>
    </row>
    <row r="54" spans="1:15" x14ac:dyDescent="0.3">
      <c r="A54" s="246" t="str" cm="1">
        <f t="array" ref="A54">_xlfn.IFS(Report!$AB$5=$C$1,$C54,Report!$AB$5=$D$1,$D54,Report!$AB$5=$E$1,$E54,Report!$AB$5=$F$1,$F54,Report!$AB$5=$G$1,$G54)</f>
        <v>Remarks Supplier:</v>
      </c>
      <c r="C54" s="307" t="s">
        <v>331</v>
      </c>
      <c r="D54" s="246" t="s">
        <v>332</v>
      </c>
      <c r="E54" s="246" t="s">
        <v>333</v>
      </c>
      <c r="F54" s="301" t="s">
        <v>334</v>
      </c>
      <c r="G54" s="301" t="s">
        <v>793</v>
      </c>
      <c r="J54" s="311"/>
      <c r="M54" s="308">
        <v>51</v>
      </c>
      <c r="N54" s="310" t="s">
        <v>335</v>
      </c>
      <c r="O54" s="310" t="s">
        <v>336</v>
      </c>
    </row>
    <row r="55" spans="1:15" x14ac:dyDescent="0.3">
      <c r="A55" s="246" t="str" cm="1">
        <f t="array" ref="A55">_xlfn.IFS(Report!$AB$5=$C$1,$C55,Report!$AB$5=$D$1,$D55,Report!$AB$5=$E$1,$E55,Report!$AB$5=$F$1,$F55,Report!$AB$5=$G$1,$G55)</f>
        <v>Assessment Supplier:</v>
      </c>
      <c r="C55" s="307" t="s">
        <v>337</v>
      </c>
      <c r="D55" s="246" t="s">
        <v>338</v>
      </c>
      <c r="E55" s="246" t="s">
        <v>339</v>
      </c>
      <c r="F55" s="301" t="s">
        <v>340</v>
      </c>
      <c r="G55" s="301" t="s">
        <v>794</v>
      </c>
      <c r="J55" s="311"/>
      <c r="M55" s="308">
        <v>52</v>
      </c>
      <c r="N55" s="310" t="s">
        <v>341</v>
      </c>
      <c r="O55" s="310" t="s">
        <v>342</v>
      </c>
    </row>
    <row r="56" spans="1:15" x14ac:dyDescent="0.3">
      <c r="A56" s="246" t="str" cm="1">
        <f t="array" ref="A56">_xlfn.IFS(Report!$AB$5=$C$1,$C56,Report!$AB$5=$D$1,$D56,Report!$AB$5=$E$1,$E56,Report!$AB$5=$F$1,$F56,Report!$AB$5=$G$1,$G56)</f>
        <v>Measurement Report for Sampling</v>
      </c>
      <c r="C56" s="307" t="s">
        <v>343</v>
      </c>
      <c r="D56" s="246" t="s">
        <v>344</v>
      </c>
      <c r="E56" s="246" t="s">
        <v>345</v>
      </c>
      <c r="F56" s="301" t="s">
        <v>346</v>
      </c>
      <c r="G56" s="301" t="s">
        <v>870</v>
      </c>
      <c r="J56" s="311"/>
      <c r="M56" s="308">
        <v>53</v>
      </c>
      <c r="N56" s="310" t="s">
        <v>347</v>
      </c>
      <c r="O56" s="310" t="s">
        <v>348</v>
      </c>
    </row>
    <row r="57" spans="1:15" x14ac:dyDescent="0.3">
      <c r="A57" s="246" t="str" cm="1">
        <f t="array" ref="A57">_xlfn.IFS(Report!$AB$5=$C$1,$C57,Report!$AB$5=$D$1,$D57,Report!$AB$5=$E$1,$E57,Report!$AB$5=$F$1,$F57,Report!$AB$5=$G$1,$G57)</f>
        <v>Measuring equ. acc. extra sheet</v>
      </c>
      <c r="C57" s="313" t="s">
        <v>349</v>
      </c>
      <c r="D57" s="246" t="s">
        <v>350</v>
      </c>
      <c r="E57" s="314" t="s">
        <v>351</v>
      </c>
      <c r="F57" s="302" t="s">
        <v>352</v>
      </c>
      <c r="G57" s="302" t="s">
        <v>795</v>
      </c>
      <c r="J57" s="311"/>
      <c r="M57" s="308">
        <v>54</v>
      </c>
      <c r="N57" s="310" t="s">
        <v>353</v>
      </c>
      <c r="O57" s="310" t="s">
        <v>354</v>
      </c>
    </row>
    <row r="58" spans="1:15" x14ac:dyDescent="0.3">
      <c r="A58" s="246" t="str" cm="1">
        <f t="array" ref="A58">_xlfn.IFS(Report!$AB$5=$C$1,$C58,Report!$AB$5=$D$1,$D58,Report!$AB$5=$E$1,$E58,Report!$AB$5=$F$1,$F58,Report!$AB$5=$G$1,$G58)</f>
        <v>Measuring Equipment Wanzl</v>
      </c>
      <c r="C58" s="313" t="s">
        <v>355</v>
      </c>
      <c r="D58" s="246" t="s">
        <v>356</v>
      </c>
      <c r="E58" s="246" t="s">
        <v>357</v>
      </c>
      <c r="F58" s="246" t="s">
        <v>358</v>
      </c>
      <c r="G58" s="246" t="s">
        <v>796</v>
      </c>
      <c r="J58" s="311"/>
      <c r="M58" s="308">
        <v>55</v>
      </c>
      <c r="N58" s="310" t="s">
        <v>359</v>
      </c>
      <c r="O58" s="310" t="s">
        <v>360</v>
      </c>
    </row>
    <row r="59" spans="1:15" ht="15.6" x14ac:dyDescent="0.3">
      <c r="A59" s="246" t="str" cm="1">
        <f t="array" ref="A59">_xlfn.IFS(Report!$AB$5=$C$1,$C59,Report!$AB$5=$D$1,$D59,Report!$AB$5=$E$1,$E59,Report!$AB$5=$F$1,$F59,Report!$AB$5=$G$1,$G59)</f>
        <v>EN</v>
      </c>
      <c r="B59" s="315"/>
      <c r="C59" s="303"/>
      <c r="D59" s="303" t="s">
        <v>27</v>
      </c>
      <c r="E59" s="303" t="s">
        <v>28</v>
      </c>
      <c r="F59" s="303" t="s">
        <v>361</v>
      </c>
      <c r="G59" s="303" t="s">
        <v>756</v>
      </c>
      <c r="J59" s="311"/>
      <c r="M59" s="308">
        <v>56</v>
      </c>
      <c r="N59" s="310" t="s">
        <v>362</v>
      </c>
      <c r="O59" s="310" t="s">
        <v>363</v>
      </c>
    </row>
    <row r="60" spans="1:15" ht="15.6" hidden="1" x14ac:dyDescent="0.3">
      <c r="A60" s="246" t="str" cm="1">
        <f t="array" ref="A60">_xlfn.IFS(Report!$AB$5=$C$1,$C60,Report!$AB$5=$D$1,$D60,Report!$AB$5=$E$1,$E60,Report!$AB$5=$F$1,$F60,Report!$AB$5=$G$1,$G60)</f>
        <v>Please select</v>
      </c>
      <c r="B60" s="316"/>
      <c r="C60" s="303" t="s">
        <v>364</v>
      </c>
      <c r="D60" s="303" t="s">
        <v>365</v>
      </c>
      <c r="E60" s="303"/>
      <c r="F60" s="303"/>
      <c r="G60" s="303"/>
      <c r="J60" s="311"/>
      <c r="M60" s="308">
        <v>57</v>
      </c>
      <c r="N60" s="310" t="s">
        <v>366</v>
      </c>
      <c r="O60" s="310" t="s">
        <v>367</v>
      </c>
    </row>
    <row r="61" spans="1:15" ht="15.6" x14ac:dyDescent="0.3">
      <c r="A61" s="246" t="str" cm="1">
        <f t="array" ref="A61">CONCATENATE(B61,"    ",_xlfn.IFS(Report!$AB$5=$C$1,$C61,Report!$AB$5=$D$1,$D61,Report!$AB$5=$E$1,$E61,Report!$AB$5=$F$1,$F61,Report!$AB$5=$G$1,$G61))</f>
        <v>1    Caliper digital</v>
      </c>
      <c r="B61" s="247" t="str">
        <f t="shared" ref="B61:B111" si="0">TEXT(H61,"0")</f>
        <v>1</v>
      </c>
      <c r="C61" s="248" t="s">
        <v>368</v>
      </c>
      <c r="D61" s="249" t="s">
        <v>369</v>
      </c>
      <c r="E61" s="251" t="s">
        <v>370</v>
      </c>
      <c r="F61" s="252" t="s">
        <v>371</v>
      </c>
      <c r="G61" s="252" t="s">
        <v>797</v>
      </c>
      <c r="H61" s="247">
        <v>1</v>
      </c>
      <c r="I61" s="311"/>
      <c r="J61" s="311"/>
      <c r="M61" s="308">
        <v>58</v>
      </c>
      <c r="N61" s="310" t="s">
        <v>372</v>
      </c>
      <c r="O61" s="310" t="s">
        <v>373</v>
      </c>
    </row>
    <row r="62" spans="1:15" ht="15.6" x14ac:dyDescent="0.3">
      <c r="A62" s="246" t="str" cm="1">
        <f t="array" ref="A62">CONCATENATE(B62,"    ",_xlfn.IFS(Report!$AB$5=$C$1,$C62,Report!$AB$5=$D$1,$D62,Report!$AB$5=$E$1,$E62,Report!$AB$5=$F$1,$F62,Report!$AB$5=$G$1,$G62))</f>
        <v>2    Depth caliper digital</v>
      </c>
      <c r="B62" s="247" t="str">
        <f t="shared" si="0"/>
        <v>2</v>
      </c>
      <c r="C62" s="248" t="s">
        <v>374</v>
      </c>
      <c r="D62" s="249" t="s">
        <v>375</v>
      </c>
      <c r="E62" s="251" t="s">
        <v>376</v>
      </c>
      <c r="F62" s="252" t="s">
        <v>377</v>
      </c>
      <c r="G62" s="252" t="s">
        <v>798</v>
      </c>
      <c r="H62" s="317">
        <v>2</v>
      </c>
      <c r="I62" s="311"/>
      <c r="J62" s="311"/>
      <c r="M62" s="308">
        <v>59</v>
      </c>
      <c r="N62" s="310" t="s">
        <v>378</v>
      </c>
      <c r="O62" s="310" t="s">
        <v>379</v>
      </c>
    </row>
    <row r="63" spans="1:15" ht="19.2" x14ac:dyDescent="0.3">
      <c r="A63" s="246" t="str" cm="1">
        <f t="array" ref="A63">CONCATENATE(B63,"    ",_xlfn.IFS(Report!$AB$5=$C$1,$C63,Report!$AB$5=$D$1,$D63,Report!$AB$5=$E$1,$E63,Report!$AB$5=$F$1,$F63,Report!$AB$5=$G$1,$G63))</f>
        <v>3    Height measuring column</v>
      </c>
      <c r="B63" s="247" t="str">
        <f t="shared" si="0"/>
        <v>3</v>
      </c>
      <c r="C63" s="248" t="s">
        <v>380</v>
      </c>
      <c r="D63" s="249" t="s">
        <v>381</v>
      </c>
      <c r="E63" s="249" t="s">
        <v>381</v>
      </c>
      <c r="F63" s="252" t="s">
        <v>382</v>
      </c>
      <c r="G63" s="252" t="s">
        <v>799</v>
      </c>
      <c r="H63" s="247">
        <v>3</v>
      </c>
      <c r="I63" s="311"/>
      <c r="J63" s="311"/>
      <c r="M63" s="308">
        <v>60</v>
      </c>
      <c r="N63" s="310" t="s">
        <v>383</v>
      </c>
      <c r="O63" s="310" t="s">
        <v>384</v>
      </c>
    </row>
    <row r="64" spans="1:15" ht="19.2" x14ac:dyDescent="0.3">
      <c r="A64" s="246" t="str" cm="1">
        <f t="array" ref="A64">CONCATENATE(B64,"    ",_xlfn.IFS(Report!$AB$5=$C$1,$C64,Report!$AB$5=$D$1,$D64,Report!$AB$5=$E$1,$E64,Report!$AB$5=$F$1,$F64,Report!$AB$5=$G$1,$G64))</f>
        <v>4    Test pins</v>
      </c>
      <c r="B64" s="247" t="str">
        <f>TEXT(H64,"0")</f>
        <v>4</v>
      </c>
      <c r="C64" s="248" t="s">
        <v>385</v>
      </c>
      <c r="D64" s="249" t="s">
        <v>386</v>
      </c>
      <c r="E64" s="251" t="s">
        <v>387</v>
      </c>
      <c r="F64" s="252" t="s">
        <v>388</v>
      </c>
      <c r="G64" s="252" t="s">
        <v>800</v>
      </c>
      <c r="H64" s="247">
        <v>4</v>
      </c>
      <c r="I64" s="311"/>
      <c r="J64" s="311"/>
      <c r="M64" s="308">
        <v>61</v>
      </c>
      <c r="N64" s="310" t="s">
        <v>389</v>
      </c>
      <c r="O64" s="310" t="s">
        <v>390</v>
      </c>
    </row>
    <row r="65" spans="1:15" ht="19.2" x14ac:dyDescent="0.3">
      <c r="A65" s="246" t="str" cm="1">
        <f t="array" ref="A65">CONCATENATE(B65,"    ",_xlfn.IFS(Report!$AB$5=$C$1,$C65,Report!$AB$5=$D$1,$D65,Report!$AB$5=$E$1,$E65,Report!$AB$5=$F$1,$F65,Report!$AB$5=$G$1,$G65))</f>
        <v>5    Radius gauge</v>
      </c>
      <c r="B65" s="247" t="str">
        <f t="shared" si="0"/>
        <v>5</v>
      </c>
      <c r="C65" s="248" t="s">
        <v>391</v>
      </c>
      <c r="D65" s="249" t="s">
        <v>392</v>
      </c>
      <c r="E65" s="251" t="s">
        <v>393</v>
      </c>
      <c r="F65" s="252" t="s">
        <v>394</v>
      </c>
      <c r="G65" s="252" t="s">
        <v>801</v>
      </c>
      <c r="H65" s="317">
        <v>5</v>
      </c>
      <c r="I65" s="311"/>
      <c r="J65" s="311"/>
      <c r="M65" s="308">
        <v>62</v>
      </c>
      <c r="N65" s="310" t="s">
        <v>395</v>
      </c>
      <c r="O65" s="310" t="s">
        <v>379</v>
      </c>
    </row>
    <row r="66" spans="1:15" ht="15.6" x14ac:dyDescent="0.3">
      <c r="A66" s="246" t="str" cm="1">
        <f t="array" ref="A66">CONCATENATE(B66,"    ",_xlfn.IFS(Report!$AB$5=$C$1,$C66,Report!$AB$5=$D$1,$D66,Report!$AB$5=$E$1,$E66,Report!$AB$5=$F$1,$F66,Report!$AB$5=$G$1,$G66))</f>
        <v>6    Measuring microscope</v>
      </c>
      <c r="B66" s="247" t="str">
        <f t="shared" si="0"/>
        <v>6</v>
      </c>
      <c r="C66" s="248" t="s">
        <v>396</v>
      </c>
      <c r="D66" s="249" t="s">
        <v>397</v>
      </c>
      <c r="E66" s="251" t="s">
        <v>398</v>
      </c>
      <c r="F66" s="252" t="s">
        <v>399</v>
      </c>
      <c r="G66" s="252" t="s">
        <v>802</v>
      </c>
      <c r="H66" s="247">
        <v>6</v>
      </c>
      <c r="I66" s="311"/>
      <c r="J66" s="311"/>
      <c r="M66" s="308">
        <v>63</v>
      </c>
      <c r="N66" s="310" t="s">
        <v>400</v>
      </c>
      <c r="O66" s="310" t="s">
        <v>401</v>
      </c>
    </row>
    <row r="67" spans="1:15" ht="15.6" x14ac:dyDescent="0.3">
      <c r="A67" s="246" t="str" cm="1">
        <f t="array" ref="A67">CONCATENATE(B67,"    ",_xlfn.IFS(Report!$AB$5=$C$1,$C67,Report!$AB$5=$D$1,$D67,Report!$AB$5=$E$1,$E67,Report!$AB$5=$F$1,$F67,Report!$AB$5=$G$1,$G67))</f>
        <v>7    KMG tactile</v>
      </c>
      <c r="B67" s="247" t="str">
        <f t="shared" si="0"/>
        <v>7</v>
      </c>
      <c r="C67" s="248" t="s">
        <v>402</v>
      </c>
      <c r="D67" s="249" t="s">
        <v>403</v>
      </c>
      <c r="E67" s="251" t="s">
        <v>404</v>
      </c>
      <c r="F67" s="252" t="s">
        <v>405</v>
      </c>
      <c r="G67" s="252" t="s">
        <v>813</v>
      </c>
      <c r="H67" s="247">
        <v>7</v>
      </c>
      <c r="I67" s="311"/>
      <c r="J67" s="311"/>
      <c r="M67" s="308">
        <v>64</v>
      </c>
      <c r="N67" s="310" t="s">
        <v>406</v>
      </c>
      <c r="O67" s="310" t="s">
        <v>407</v>
      </c>
    </row>
    <row r="68" spans="1:15" ht="15.6" x14ac:dyDescent="0.3">
      <c r="A68" s="246" t="str" cm="1">
        <f t="array" ref="A68">CONCATENATE(B68,"    ",_xlfn.IFS(Report!$AB$5=$C$1,$C68,Report!$AB$5=$D$1,$D68,Report!$AB$5=$E$1,$E68,Report!$AB$5=$F$1,$F68,Report!$AB$5=$G$1,$G68))</f>
        <v>8    feeler gauge</v>
      </c>
      <c r="B68" s="247" t="str">
        <f t="shared" si="0"/>
        <v>8</v>
      </c>
      <c r="C68" s="248" t="s">
        <v>408</v>
      </c>
      <c r="D68" s="249" t="s">
        <v>409</v>
      </c>
      <c r="E68" s="251" t="s">
        <v>410</v>
      </c>
      <c r="F68" s="252" t="s">
        <v>411</v>
      </c>
      <c r="G68" s="252" t="s">
        <v>803</v>
      </c>
      <c r="H68" s="317">
        <v>8</v>
      </c>
      <c r="I68" s="311"/>
      <c r="J68" s="311"/>
      <c r="M68" s="308">
        <v>65</v>
      </c>
      <c r="N68" s="310" t="s">
        <v>412</v>
      </c>
      <c r="O68" s="310" t="s">
        <v>413</v>
      </c>
    </row>
    <row r="69" spans="1:15" ht="15.6" x14ac:dyDescent="0.3">
      <c r="A69" s="246" t="str" cm="1">
        <f t="array" ref="A69">CONCATENATE(B69,"    ",_xlfn.IFS(Report!$AB$5=$C$1,$C69,Report!$AB$5=$D$1,$D69,Report!$AB$5=$E$1,$E69,Report!$AB$5=$F$1,$F69,Report!$AB$5=$G$1,$G69))</f>
        <v>9    Measuring tape</v>
      </c>
      <c r="B69" s="247" t="str">
        <f t="shared" si="0"/>
        <v>9</v>
      </c>
      <c r="C69" s="248" t="s">
        <v>414</v>
      </c>
      <c r="D69" s="249" t="s">
        <v>415</v>
      </c>
      <c r="E69" s="251" t="s">
        <v>416</v>
      </c>
      <c r="F69" s="252" t="s">
        <v>417</v>
      </c>
      <c r="G69" s="252" t="s">
        <v>804</v>
      </c>
      <c r="H69" s="247">
        <v>9</v>
      </c>
      <c r="I69" s="311"/>
      <c r="J69" s="311"/>
      <c r="M69" s="308">
        <v>66</v>
      </c>
      <c r="N69" s="310" t="s">
        <v>418</v>
      </c>
      <c r="O69" s="310" t="s">
        <v>419</v>
      </c>
    </row>
    <row r="70" spans="1:15" ht="15.6" x14ac:dyDescent="0.3">
      <c r="A70" s="246" t="str" cm="1">
        <f t="array" ref="A70">CONCATENATE(B70,"    ",_xlfn.IFS(Report!$AB$5=$C$1,$C70,Report!$AB$5=$D$1,$D70,Report!$AB$5=$E$1,$E70,Report!$AB$5=$F$1,$F70,Report!$AB$5=$G$1,$G70))</f>
        <v>10    Test gauge</v>
      </c>
      <c r="B70" s="247" t="str">
        <f t="shared" si="0"/>
        <v>10</v>
      </c>
      <c r="C70" s="248" t="s">
        <v>420</v>
      </c>
      <c r="D70" s="249" t="s">
        <v>421</v>
      </c>
      <c r="E70" s="251" t="s">
        <v>422</v>
      </c>
      <c r="F70" s="252" t="s">
        <v>423</v>
      </c>
      <c r="G70" s="252" t="s">
        <v>806</v>
      </c>
      <c r="H70" s="247">
        <v>10</v>
      </c>
      <c r="I70" s="311"/>
      <c r="J70" s="311"/>
      <c r="M70" s="308">
        <v>67</v>
      </c>
      <c r="N70" s="310" t="s">
        <v>424</v>
      </c>
      <c r="O70" s="310" t="s">
        <v>425</v>
      </c>
    </row>
    <row r="71" spans="1:15" ht="15.6" x14ac:dyDescent="0.3">
      <c r="A71" s="246" t="str" cm="1">
        <f t="array" ref="A71">CONCATENATE(B71,"    ",_xlfn.IFS(Report!$AB$5=$C$1,$C71,Report!$AB$5=$D$1,$D71,Report!$AB$5=$E$1,$E71,Report!$AB$5=$F$1,$F71,Report!$AB$5=$G$1,$G71))</f>
        <v xml:space="preserve">11    Gauges </v>
      </c>
      <c r="B71" s="247" t="str">
        <f t="shared" si="0"/>
        <v>11</v>
      </c>
      <c r="C71" s="248" t="s">
        <v>426</v>
      </c>
      <c r="D71" s="249" t="s">
        <v>427</v>
      </c>
      <c r="E71" s="251" t="s">
        <v>428</v>
      </c>
      <c r="F71" s="252" t="s">
        <v>429</v>
      </c>
      <c r="G71" s="252" t="s">
        <v>807</v>
      </c>
      <c r="H71" s="317">
        <v>11</v>
      </c>
      <c r="I71" s="311"/>
      <c r="J71" s="311"/>
      <c r="M71" s="308">
        <v>68</v>
      </c>
      <c r="N71" s="310" t="s">
        <v>430</v>
      </c>
      <c r="O71" s="310" t="s">
        <v>431</v>
      </c>
    </row>
    <row r="72" spans="1:15" ht="15.6" x14ac:dyDescent="0.3">
      <c r="A72" s="246" t="str" cm="1">
        <f t="array" ref="A72">CONCATENATE(B72,"    ",_xlfn.IFS(Report!$AB$5=$C$1,$C72,Report!$AB$5=$D$1,$D72,Report!$AB$5=$E$1,$E72,Report!$AB$5=$F$1,$F72,Report!$AB$5=$G$1,$G72))</f>
        <v>12    Roughness gauge</v>
      </c>
      <c r="B72" s="247" t="str">
        <f t="shared" si="0"/>
        <v>12</v>
      </c>
      <c r="C72" s="248" t="s">
        <v>432</v>
      </c>
      <c r="D72" s="249" t="s">
        <v>433</v>
      </c>
      <c r="E72" s="251" t="s">
        <v>434</v>
      </c>
      <c r="F72" s="252" t="s">
        <v>435</v>
      </c>
      <c r="G72" s="252" t="s">
        <v>808</v>
      </c>
      <c r="H72" s="317">
        <v>12</v>
      </c>
      <c r="I72" s="311"/>
      <c r="J72" s="311"/>
      <c r="M72" s="308">
        <v>69</v>
      </c>
      <c r="N72" s="310" t="s">
        <v>436</v>
      </c>
      <c r="O72" s="310" t="s">
        <v>437</v>
      </c>
    </row>
    <row r="73" spans="1:15" ht="15.6" x14ac:dyDescent="0.3">
      <c r="A73" s="246" t="str" cm="1">
        <f t="array" ref="A73">CONCATENATE(B73,"    ",_xlfn.IFS(Report!$AB$5=$C$1,$C73,Report!$AB$5=$D$1,$D73,Report!$AB$5=$E$1,$E73,Report!$AB$5=$F$1,$F73,Report!$AB$5=$G$1,$G73))</f>
        <v>13    Coating thickness gauge</v>
      </c>
      <c r="B73" s="247" t="str">
        <f t="shared" si="0"/>
        <v>13</v>
      </c>
      <c r="C73" s="248" t="s">
        <v>438</v>
      </c>
      <c r="D73" s="249" t="s">
        <v>439</v>
      </c>
      <c r="E73" s="251" t="s">
        <v>440</v>
      </c>
      <c r="F73" s="252" t="s">
        <v>441</v>
      </c>
      <c r="G73" s="252" t="s">
        <v>805</v>
      </c>
      <c r="H73" s="317">
        <v>13</v>
      </c>
      <c r="I73" s="311"/>
      <c r="J73" s="311"/>
      <c r="M73" s="308">
        <v>70</v>
      </c>
      <c r="N73" s="310" t="s">
        <v>442</v>
      </c>
      <c r="O73" s="310" t="s">
        <v>443</v>
      </c>
    </row>
    <row r="74" spans="1:15" ht="15.6" x14ac:dyDescent="0.3">
      <c r="A74" s="246" t="str" cm="1">
        <f t="array" ref="A74">CONCATENATE(B74,"    ",_xlfn.IFS(Report!$AB$5=$C$1,$C74,Report!$AB$5=$D$1,$D74,Report!$AB$5=$E$1,$E74,Report!$AB$5=$F$1,$F74,Report!$AB$5=$G$1,$G74))</f>
        <v>14    CMM scanning tactile</v>
      </c>
      <c r="B74" s="247" t="str">
        <f t="shared" si="0"/>
        <v>14</v>
      </c>
      <c r="C74" s="248" t="s">
        <v>444</v>
      </c>
      <c r="D74" s="249" t="s">
        <v>445</v>
      </c>
      <c r="E74" s="251" t="s">
        <v>446</v>
      </c>
      <c r="F74" s="252" t="s">
        <v>447</v>
      </c>
      <c r="G74" s="252" t="s">
        <v>809</v>
      </c>
      <c r="H74" s="317">
        <v>14</v>
      </c>
      <c r="I74" s="311"/>
      <c r="J74" s="311"/>
      <c r="M74" s="308">
        <v>71</v>
      </c>
      <c r="N74" s="310" t="s">
        <v>448</v>
      </c>
      <c r="O74" s="310" t="s">
        <v>449</v>
      </c>
    </row>
    <row r="75" spans="1:15" ht="15.6" x14ac:dyDescent="0.3">
      <c r="A75" s="246" t="str" cm="1">
        <f t="array" ref="A75">CONCATENATE(B75,"    ",_xlfn.IFS(Report!$AB$5=$C$1,$C75,Report!$AB$5=$D$1,$D75,Report!$AB$5=$E$1,$E75,Report!$AB$5=$F$1,$F75,Report!$AB$5=$G$1,$G75))</f>
        <v>15    CMM scanning optical</v>
      </c>
      <c r="B75" s="247" t="str">
        <f t="shared" si="0"/>
        <v>15</v>
      </c>
      <c r="C75" s="248" t="s">
        <v>450</v>
      </c>
      <c r="D75" s="249" t="s">
        <v>451</v>
      </c>
      <c r="E75" s="251" t="s">
        <v>452</v>
      </c>
      <c r="F75" s="252" t="s">
        <v>453</v>
      </c>
      <c r="G75" s="252" t="s">
        <v>810</v>
      </c>
      <c r="H75" s="317">
        <v>15</v>
      </c>
      <c r="I75" s="311"/>
      <c r="J75" s="311"/>
      <c r="M75" s="308">
        <v>72</v>
      </c>
      <c r="N75" s="310" t="s">
        <v>454</v>
      </c>
      <c r="O75" s="310" t="s">
        <v>455</v>
      </c>
    </row>
    <row r="76" spans="1:15" ht="15.6" x14ac:dyDescent="0.3">
      <c r="A76" s="246" t="str" cm="1">
        <f t="array" ref="A76">CONCATENATE(B76,"    ",_xlfn.IFS(Report!$AB$5=$C$1,$C76,Report!$AB$5=$D$1,$D76,Report!$AB$5=$E$1,$E76,Report!$AB$5=$F$1,$F76,Report!$AB$5=$G$1,$G76))</f>
        <v>16    CMM mobile</v>
      </c>
      <c r="B76" s="247" t="str">
        <f t="shared" si="0"/>
        <v>16</v>
      </c>
      <c r="C76" s="248" t="s">
        <v>456</v>
      </c>
      <c r="D76" s="249" t="s">
        <v>457</v>
      </c>
      <c r="E76" s="251" t="s">
        <v>458</v>
      </c>
      <c r="F76" s="252" t="s">
        <v>459</v>
      </c>
      <c r="G76" s="252" t="s">
        <v>811</v>
      </c>
      <c r="H76" s="317">
        <v>16</v>
      </c>
      <c r="I76" s="311"/>
      <c r="J76" s="311"/>
      <c r="M76" s="308">
        <v>73</v>
      </c>
      <c r="N76" s="310" t="s">
        <v>460</v>
      </c>
      <c r="O76" s="310" t="s">
        <v>461</v>
      </c>
    </row>
    <row r="77" spans="1:15" ht="15.6" x14ac:dyDescent="0.3">
      <c r="A77" s="246" t="str" cm="1">
        <f t="array" ref="A77">CONCATENATE(B77,"    ",_xlfn.IFS(Report!$AB$5=$C$1,$C77,Report!$AB$5=$D$1,$D77,Report!$AB$5=$E$1,$E77,Report!$AB$5=$F$1,$F77,Report!$AB$5=$G$1,$G77))</f>
        <v>17    CMM measuring arm tactile</v>
      </c>
      <c r="B77" s="247" t="str">
        <f t="shared" si="0"/>
        <v>17</v>
      </c>
      <c r="C77" s="248" t="s">
        <v>462</v>
      </c>
      <c r="D77" s="249" t="s">
        <v>463</v>
      </c>
      <c r="E77" s="251" t="s">
        <v>464</v>
      </c>
      <c r="F77" s="252" t="s">
        <v>465</v>
      </c>
      <c r="G77" s="252" t="s">
        <v>812</v>
      </c>
      <c r="H77" s="317">
        <v>17</v>
      </c>
      <c r="I77" s="311"/>
      <c r="J77" s="311"/>
      <c r="M77" s="308">
        <v>74</v>
      </c>
      <c r="N77" s="310" t="s">
        <v>466</v>
      </c>
      <c r="O77" s="310" t="s">
        <v>467</v>
      </c>
    </row>
    <row r="78" spans="1:15" ht="15.6" x14ac:dyDescent="0.3">
      <c r="A78" s="246" t="str" cm="1">
        <f t="array" ref="A78">CONCATENATE(B78,"    ",_xlfn.IFS(Report!$AB$5=$C$1,$C78,Report!$AB$5=$D$1,$D78,Report!$AB$5=$E$1,$E78,Report!$AB$5=$F$1,$F78,Report!$AB$5=$G$1,$G78))</f>
        <v>18    CMM measuring arm optical scanning</v>
      </c>
      <c r="B78" s="247" t="str">
        <f t="shared" si="0"/>
        <v>18</v>
      </c>
      <c r="C78" s="248" t="s">
        <v>468</v>
      </c>
      <c r="D78" s="249" t="s">
        <v>469</v>
      </c>
      <c r="E78" s="251" t="s">
        <v>470</v>
      </c>
      <c r="F78" s="252" t="s">
        <v>471</v>
      </c>
      <c r="G78" s="252" t="s">
        <v>814</v>
      </c>
      <c r="H78" s="317">
        <v>18</v>
      </c>
      <c r="I78" s="311"/>
      <c r="J78" s="311"/>
      <c r="M78" s="308">
        <v>75</v>
      </c>
      <c r="N78" s="310" t="s">
        <v>472</v>
      </c>
      <c r="O78" s="310" t="s">
        <v>473</v>
      </c>
    </row>
    <row r="79" spans="1:15" ht="15.6" x14ac:dyDescent="0.3">
      <c r="A79" s="246" t="str" cm="1">
        <f t="array" ref="A79">CONCATENATE(B79,"    ",_xlfn.IFS(Report!$AB$5=$C$1,$C79,Report!$AB$5=$D$1,$D79,Report!$AB$5=$E$1,$E79,Report!$AB$5=$F$1,$F79,Report!$AB$5=$G$1,$G79))</f>
        <v>19    Spectrometer</v>
      </c>
      <c r="B79" s="247" t="str">
        <f t="shared" si="0"/>
        <v>19</v>
      </c>
      <c r="C79" s="248" t="s">
        <v>474</v>
      </c>
      <c r="D79" s="249" t="s">
        <v>475</v>
      </c>
      <c r="E79" s="251" t="s">
        <v>476</v>
      </c>
      <c r="F79" s="252" t="s">
        <v>477</v>
      </c>
      <c r="G79" s="252" t="s">
        <v>474</v>
      </c>
      <c r="H79" s="317">
        <v>19</v>
      </c>
      <c r="I79" s="311"/>
      <c r="J79" s="311"/>
      <c r="M79" s="308">
        <v>76</v>
      </c>
      <c r="N79" s="310" t="s">
        <v>478</v>
      </c>
      <c r="O79" s="310" t="s">
        <v>479</v>
      </c>
    </row>
    <row r="80" spans="1:15" ht="19.2" x14ac:dyDescent="0.3">
      <c r="A80" s="246" t="str" cm="1">
        <f t="array" ref="A80">CONCATENATE(B80,"    ",_xlfn.IFS(Report!$AB$5=$C$1,$C80,Report!$AB$5=$D$1,$D80,Report!$AB$5=$E$1,$E80,Report!$AB$5=$F$1,$F80,Report!$AB$5=$G$1,$G80))</f>
        <v>20    Tensile testing machine</v>
      </c>
      <c r="B80" s="247" t="str">
        <f t="shared" si="0"/>
        <v>20</v>
      </c>
      <c r="C80" s="248" t="s">
        <v>480</v>
      </c>
      <c r="D80" s="249" t="s">
        <v>481</v>
      </c>
      <c r="E80" s="251" t="s">
        <v>482</v>
      </c>
      <c r="F80" s="252" t="s">
        <v>483</v>
      </c>
      <c r="G80" s="252" t="s">
        <v>815</v>
      </c>
      <c r="H80" s="317">
        <v>20</v>
      </c>
      <c r="I80" s="311"/>
      <c r="J80" s="311"/>
      <c r="M80" s="308">
        <v>77</v>
      </c>
      <c r="N80" s="310" t="s">
        <v>484</v>
      </c>
      <c r="O80" s="310" t="s">
        <v>485</v>
      </c>
    </row>
    <row r="81" spans="1:15" ht="15.6" x14ac:dyDescent="0.3">
      <c r="A81" s="246" t="str" cm="1">
        <f t="array" ref="A81">CONCATENATE(B81,"    ",_xlfn.IFS(Report!$AB$5=$C$1,$C81,Report!$AB$5=$D$1,$D81,Report!$AB$5=$E$1,$E81,Report!$AB$5=$F$1,$F81,Report!$AB$5=$G$1,$G81))</f>
        <v>21    Hardness tester HW</v>
      </c>
      <c r="B81" s="247" t="str">
        <f t="shared" si="0"/>
        <v>21</v>
      </c>
      <c r="C81" s="248" t="s">
        <v>486</v>
      </c>
      <c r="D81" s="249" t="s">
        <v>487</v>
      </c>
      <c r="E81" s="251" t="s">
        <v>488</v>
      </c>
      <c r="F81" s="252" t="s">
        <v>489</v>
      </c>
      <c r="G81" s="252" t="s">
        <v>816</v>
      </c>
      <c r="H81" s="317">
        <v>21</v>
      </c>
      <c r="I81" s="311"/>
      <c r="J81" s="311"/>
      <c r="M81" s="308">
        <v>78</v>
      </c>
      <c r="N81" s="310" t="s">
        <v>490</v>
      </c>
      <c r="O81" s="310" t="s">
        <v>491</v>
      </c>
    </row>
    <row r="82" spans="1:15" ht="15.6" x14ac:dyDescent="0.3">
      <c r="A82" s="246" t="str" cm="1">
        <f t="array" ref="A82">CONCATENATE(B82,"    ",_xlfn.IFS(Report!$AB$5=$C$1,$C82,Report!$AB$5=$D$1,$D82,Report!$AB$5=$E$1,$E82,Report!$AB$5=$F$1,$F82,Report!$AB$5=$G$1,$G82))</f>
        <v>22    Vickers hardness tester (HV)</v>
      </c>
      <c r="B82" s="247" t="str">
        <f t="shared" si="0"/>
        <v>22</v>
      </c>
      <c r="C82" s="248" t="s">
        <v>492</v>
      </c>
      <c r="D82" s="249" t="s">
        <v>493</v>
      </c>
      <c r="E82" s="251" t="s">
        <v>494</v>
      </c>
      <c r="F82" s="252" t="s">
        <v>495</v>
      </c>
      <c r="G82" s="252" t="s">
        <v>817</v>
      </c>
      <c r="H82" s="317">
        <v>22</v>
      </c>
      <c r="I82" s="311"/>
      <c r="J82" s="311"/>
      <c r="M82" s="308">
        <v>79</v>
      </c>
      <c r="N82" s="310" t="s">
        <v>496</v>
      </c>
      <c r="O82" s="310" t="s">
        <v>497</v>
      </c>
    </row>
    <row r="83" spans="1:15" ht="15.6" x14ac:dyDescent="0.3">
      <c r="A83" s="246" t="str" cm="1">
        <f t="array" ref="A83">CONCATENATE(B83,"    ",_xlfn.IFS(Report!$AB$5=$C$1,$C83,Report!$AB$5=$D$1,$D83,Report!$AB$5=$E$1,$E83,Report!$AB$5=$F$1,$F83,Report!$AB$5=$G$1,$G83))</f>
        <v>23    Rockwell hardness tester (HRC)</v>
      </c>
      <c r="B83" s="247" t="str">
        <f t="shared" si="0"/>
        <v>23</v>
      </c>
      <c r="C83" s="248" t="s">
        <v>498</v>
      </c>
      <c r="D83" s="249" t="s">
        <v>499</v>
      </c>
      <c r="E83" s="251" t="s">
        <v>500</v>
      </c>
      <c r="F83" s="252" t="s">
        <v>501</v>
      </c>
      <c r="G83" s="252" t="s">
        <v>818</v>
      </c>
      <c r="H83" s="317">
        <v>23</v>
      </c>
      <c r="I83" s="311"/>
      <c r="J83" s="311"/>
      <c r="M83" s="308">
        <v>80</v>
      </c>
      <c r="N83" s="310" t="s">
        <v>502</v>
      </c>
      <c r="O83" s="310" t="s">
        <v>503</v>
      </c>
    </row>
    <row r="84" spans="1:15" ht="15.6" x14ac:dyDescent="0.3">
      <c r="A84" s="246" t="str" cm="1">
        <f t="array" ref="A84">CONCATENATE(B84,"    ",_xlfn.IFS(Report!$AB$5=$C$1,$C84,Report!$AB$5=$D$1,$D84,Report!$AB$5=$E$1,$E84,Report!$AB$5=$F$1,$F84,Report!$AB$5=$G$1,$G84))</f>
        <v>24    Brinell hardness tester (HRB)</v>
      </c>
      <c r="B84" s="247" t="str">
        <f t="shared" si="0"/>
        <v>24</v>
      </c>
      <c r="C84" s="248" t="s">
        <v>504</v>
      </c>
      <c r="D84" s="249" t="s">
        <v>505</v>
      </c>
      <c r="E84" s="251" t="s">
        <v>506</v>
      </c>
      <c r="F84" s="252" t="s">
        <v>507</v>
      </c>
      <c r="G84" s="252" t="s">
        <v>819</v>
      </c>
      <c r="H84" s="317">
        <v>24</v>
      </c>
      <c r="I84" s="311"/>
      <c r="J84" s="311"/>
      <c r="M84" s="308">
        <v>81</v>
      </c>
      <c r="N84" s="310" t="s">
        <v>508</v>
      </c>
      <c r="O84" s="310" t="s">
        <v>509</v>
      </c>
    </row>
    <row r="85" spans="1:15" ht="15.6" x14ac:dyDescent="0.3">
      <c r="A85" s="246" t="str" cm="1">
        <f t="array" ref="A85">CONCATENATE(B85,"    ",_xlfn.IFS(Report!$AB$5=$C$1,$C85,Report!$AB$5=$D$1,$D85,Report!$AB$5=$E$1,$E85,Report!$AB$5=$F$1,$F85,Report!$AB$5=$G$1,$G85))</f>
        <v>25    Schore A hardness tester</v>
      </c>
      <c r="B85" s="247" t="str">
        <f t="shared" si="0"/>
        <v>25</v>
      </c>
      <c r="C85" s="248" t="s">
        <v>510</v>
      </c>
      <c r="D85" s="249" t="s">
        <v>511</v>
      </c>
      <c r="E85" s="251" t="s">
        <v>512</v>
      </c>
      <c r="F85" s="252" t="s">
        <v>513</v>
      </c>
      <c r="G85" s="252" t="s">
        <v>820</v>
      </c>
      <c r="H85" s="317">
        <v>25</v>
      </c>
      <c r="I85" s="311"/>
      <c r="J85" s="311"/>
      <c r="M85" s="308">
        <v>82</v>
      </c>
      <c r="N85" s="310" t="s">
        <v>514</v>
      </c>
      <c r="O85" s="310" t="s">
        <v>515</v>
      </c>
    </row>
    <row r="86" spans="1:15" ht="15.6" x14ac:dyDescent="0.3">
      <c r="A86" s="246" t="str" cm="1">
        <f t="array" ref="A86">CONCATENATE(B86,"    ",_xlfn.IFS(Report!$AB$5=$C$1,$C86,Report!$AB$5=$D$1,$D86,Report!$AB$5=$E$1,$E86,Report!$AB$5=$F$1,$F86,Report!$AB$5=$G$1,$G86))</f>
        <v>26    Schore B hardness tester</v>
      </c>
      <c r="B86" s="247" t="str">
        <f t="shared" si="0"/>
        <v>26</v>
      </c>
      <c r="C86" s="248" t="s">
        <v>516</v>
      </c>
      <c r="D86" s="249" t="s">
        <v>517</v>
      </c>
      <c r="E86" s="251" t="s">
        <v>518</v>
      </c>
      <c r="F86" s="252" t="s">
        <v>519</v>
      </c>
      <c r="G86" s="252" t="s">
        <v>821</v>
      </c>
      <c r="H86" s="317">
        <v>26</v>
      </c>
      <c r="I86" s="311"/>
      <c r="J86" s="311"/>
      <c r="M86" s="308">
        <v>83</v>
      </c>
      <c r="N86" s="310" t="s">
        <v>520</v>
      </c>
      <c r="O86" s="310" t="s">
        <v>521</v>
      </c>
    </row>
    <row r="87" spans="1:15" ht="15.6" x14ac:dyDescent="0.3">
      <c r="A87" s="246" t="str" cm="1">
        <f t="array" ref="A87">CONCATENATE(B87,"    ",_xlfn.IFS(Report!$AB$5=$C$1,$C87,Report!$AB$5=$D$1,$D87,Report!$AB$5=$E$1,$E87,Report!$AB$5=$F$1,$F87,Report!$AB$5=$G$1,$G87))</f>
        <v>27    Microscopes</v>
      </c>
      <c r="B87" s="247" t="str">
        <f t="shared" si="0"/>
        <v>27</v>
      </c>
      <c r="C87" s="248" t="s">
        <v>522</v>
      </c>
      <c r="D87" s="249" t="s">
        <v>523</v>
      </c>
      <c r="E87" s="251" t="s">
        <v>524</v>
      </c>
      <c r="F87" s="252" t="s">
        <v>525</v>
      </c>
      <c r="G87" s="252" t="s">
        <v>822</v>
      </c>
      <c r="H87" s="317">
        <v>27</v>
      </c>
      <c r="I87" s="311"/>
      <c r="J87" s="311"/>
      <c r="M87" s="308">
        <v>84</v>
      </c>
      <c r="N87" s="310" t="s">
        <v>526</v>
      </c>
      <c r="O87" s="310" t="s">
        <v>527</v>
      </c>
    </row>
    <row r="88" spans="1:15" ht="15.6" x14ac:dyDescent="0.3">
      <c r="A88" s="246" t="str" cm="1">
        <f t="array" ref="A88">CONCATENATE(B88,"    ",_xlfn.IFS(Report!$AB$5=$C$1,$C88,Report!$AB$5=$D$1,$D88,Report!$AB$5=$E$1,$E88,Report!$AB$5=$F$1,$F88,Report!$AB$5=$G$1,$G88))</f>
        <v>28    Colour measuring device</v>
      </c>
      <c r="B88" s="247" t="str">
        <f t="shared" si="0"/>
        <v>28</v>
      </c>
      <c r="C88" s="248" t="s">
        <v>528</v>
      </c>
      <c r="D88" s="249" t="s">
        <v>529</v>
      </c>
      <c r="E88" s="251" t="s">
        <v>530</v>
      </c>
      <c r="F88" s="252" t="s">
        <v>531</v>
      </c>
      <c r="G88" s="252" t="s">
        <v>823</v>
      </c>
      <c r="H88" s="317">
        <v>28</v>
      </c>
      <c r="I88" s="311"/>
      <c r="J88" s="311"/>
      <c r="M88" s="308">
        <v>85</v>
      </c>
      <c r="N88" s="310" t="s">
        <v>532</v>
      </c>
      <c r="O88" s="310" t="s">
        <v>533</v>
      </c>
    </row>
    <row r="89" spans="1:15" ht="15.6" x14ac:dyDescent="0.3">
      <c r="A89" s="246" t="str" cm="1">
        <f t="array" ref="A89">CONCATENATE(B89,"    ",_xlfn.IFS(Report!$AB$5=$C$1,$C89,Report!$AB$5=$D$1,$D89,Report!$AB$5=$E$1,$E89,Report!$AB$5=$F$1,$F89,Report!$AB$5=$G$1,$G89))</f>
        <v>29    Weathering chamber</v>
      </c>
      <c r="B89" s="247" t="str">
        <f t="shared" si="0"/>
        <v>29</v>
      </c>
      <c r="C89" s="248" t="s">
        <v>534</v>
      </c>
      <c r="D89" s="249" t="s">
        <v>535</v>
      </c>
      <c r="E89" s="251" t="s">
        <v>536</v>
      </c>
      <c r="F89" s="252" t="s">
        <v>537</v>
      </c>
      <c r="G89" s="252" t="s">
        <v>824</v>
      </c>
      <c r="H89" s="317">
        <v>29</v>
      </c>
      <c r="I89" s="311"/>
      <c r="J89" s="311"/>
      <c r="M89" s="308">
        <v>86</v>
      </c>
      <c r="N89" s="310" t="s">
        <v>538</v>
      </c>
      <c r="O89" s="310" t="s">
        <v>539</v>
      </c>
    </row>
    <row r="90" spans="1:15" ht="15.6" x14ac:dyDescent="0.3">
      <c r="A90" s="246" t="str" cm="1">
        <f t="array" ref="A90">CONCATENATE(B90,"    ",_xlfn.IFS(Report!$AB$5=$C$1,$C90,Report!$AB$5=$D$1,$D90,Report!$AB$5=$E$1,$E90,Report!$AB$5=$F$1,$F90,Report!$AB$5=$G$1,$G90))</f>
        <v>30    Universal protractor analogue</v>
      </c>
      <c r="B90" s="247" t="str">
        <f t="shared" si="0"/>
        <v>30</v>
      </c>
      <c r="C90" s="248" t="s">
        <v>540</v>
      </c>
      <c r="D90" s="249" t="s">
        <v>541</v>
      </c>
      <c r="E90" s="251" t="s">
        <v>542</v>
      </c>
      <c r="F90" s="252" t="s">
        <v>543</v>
      </c>
      <c r="G90" s="252" t="s">
        <v>825</v>
      </c>
      <c r="H90" s="317">
        <v>30</v>
      </c>
      <c r="I90" s="311"/>
      <c r="J90" s="311"/>
      <c r="M90" s="308">
        <v>87</v>
      </c>
      <c r="N90" s="310" t="s">
        <v>544</v>
      </c>
      <c r="O90" s="310" t="s">
        <v>545</v>
      </c>
    </row>
    <row r="91" spans="1:15" ht="15.6" x14ac:dyDescent="0.3">
      <c r="A91" s="246" t="str" cm="1">
        <f t="array" ref="A91">CONCATENATE(B91,"    ",_xlfn.IFS(Report!$AB$5=$C$1,$C91,Report!$AB$5=$D$1,$D91,Report!$AB$5=$E$1,$E91,Report!$AB$5=$F$1,$F91,Report!$AB$5=$G$1,$G91))</f>
        <v>31    Caliper analogue</v>
      </c>
      <c r="B91" s="247" t="str">
        <f t="shared" si="0"/>
        <v>31</v>
      </c>
      <c r="C91" s="248" t="s">
        <v>546</v>
      </c>
      <c r="D91" s="249" t="s">
        <v>547</v>
      </c>
      <c r="E91" s="251" t="s">
        <v>548</v>
      </c>
      <c r="F91" s="252" t="s">
        <v>549</v>
      </c>
      <c r="G91" s="252" t="s">
        <v>826</v>
      </c>
      <c r="H91" s="317">
        <v>31</v>
      </c>
      <c r="I91" s="311"/>
      <c r="J91" s="311"/>
      <c r="M91" s="308">
        <v>88</v>
      </c>
      <c r="N91" s="310"/>
      <c r="O91" s="310"/>
    </row>
    <row r="92" spans="1:15" ht="15.6" x14ac:dyDescent="0.3">
      <c r="A92" s="246" t="str" cm="1">
        <f t="array" ref="A92">CONCATENATE(B92,"    ",_xlfn.IFS(Report!$AB$5=$C$1,$C92,Report!$AB$5=$D$1,$D92,Report!$AB$5=$E$1,$E92,Report!$AB$5=$F$1,$F92,Report!$AB$5=$G$1,$G92))</f>
        <v>32    Depth caliper analogue</v>
      </c>
      <c r="B92" s="247" t="str">
        <f t="shared" si="0"/>
        <v>32</v>
      </c>
      <c r="C92" s="248" t="s">
        <v>550</v>
      </c>
      <c r="D92" s="249" t="s">
        <v>551</v>
      </c>
      <c r="E92" s="251" t="s">
        <v>552</v>
      </c>
      <c r="F92" s="252" t="s">
        <v>553</v>
      </c>
      <c r="G92" s="252" t="s">
        <v>827</v>
      </c>
      <c r="H92" s="317">
        <v>32</v>
      </c>
      <c r="I92" s="311"/>
      <c r="J92" s="311"/>
      <c r="M92" s="308">
        <v>89</v>
      </c>
      <c r="N92" s="310"/>
      <c r="O92" s="310"/>
    </row>
    <row r="93" spans="1:15" ht="15.6" x14ac:dyDescent="0.3">
      <c r="A93" s="246" t="str" cm="1">
        <f t="array" ref="A93">CONCATENATE(B93,"    ",_xlfn.IFS(Report!$AB$5=$C$1,$C93,Report!$AB$5=$D$1,$D93,Report!$AB$5=$E$1,$E93,Report!$AB$5=$F$1,$F93,Report!$AB$5=$G$1,$G93))</f>
        <v>33    Universal protractor digital</v>
      </c>
      <c r="B93" s="247" t="str">
        <f t="shared" si="0"/>
        <v>33</v>
      </c>
      <c r="C93" s="248" t="s">
        <v>554</v>
      </c>
      <c r="D93" s="249" t="s">
        <v>555</v>
      </c>
      <c r="E93" s="251" t="s">
        <v>556</v>
      </c>
      <c r="F93" s="252" t="s">
        <v>557</v>
      </c>
      <c r="G93" s="252" t="s">
        <v>825</v>
      </c>
      <c r="H93" s="317">
        <v>33</v>
      </c>
      <c r="I93" s="311"/>
      <c r="J93" s="311"/>
      <c r="M93" s="308">
        <v>90</v>
      </c>
      <c r="N93" s="310"/>
      <c r="O93" s="310"/>
    </row>
    <row r="94" spans="1:15" ht="15.6" x14ac:dyDescent="0.3">
      <c r="A94" s="246" t="str" cm="1">
        <f t="array" ref="A94">CONCATENATE(B94,"    ",_xlfn.IFS(Report!$AB$5=$C$1,$C94,Report!$AB$5=$D$1,$D94,Report!$AB$5=$E$1,$E94,Report!$AB$5=$F$1,$F94,Report!$AB$5=$G$1,$G94))</f>
        <v>34    Dial gauge analogue</v>
      </c>
      <c r="B94" s="247" t="str">
        <f t="shared" si="0"/>
        <v>34</v>
      </c>
      <c r="C94" s="248" t="s">
        <v>558</v>
      </c>
      <c r="D94" s="249" t="s">
        <v>559</v>
      </c>
      <c r="E94" s="251" t="s">
        <v>560</v>
      </c>
      <c r="F94" s="252" t="s">
        <v>561</v>
      </c>
      <c r="G94" s="252" t="s">
        <v>803</v>
      </c>
      <c r="H94" s="317">
        <v>34</v>
      </c>
      <c r="I94" s="311"/>
      <c r="J94" s="311"/>
      <c r="M94" s="308">
        <v>91</v>
      </c>
      <c r="N94" s="310"/>
      <c r="O94" s="310"/>
    </row>
    <row r="95" spans="1:15" ht="15.6" x14ac:dyDescent="0.3">
      <c r="A95" s="246" t="str" cm="1">
        <f t="array" ref="A95">CONCATENATE(B95,"    ",_xlfn.IFS(Report!$AB$5=$C$1,$C95,Report!$AB$5=$D$1,$D95,Report!$AB$5=$E$1,$E95,Report!$AB$5=$F$1,$F95,Report!$AB$5=$G$1,$G95))</f>
        <v>35    Dial gauge digital</v>
      </c>
      <c r="B95" s="247" t="str">
        <f t="shared" si="0"/>
        <v>35</v>
      </c>
      <c r="C95" s="248" t="s">
        <v>562</v>
      </c>
      <c r="D95" s="249" t="s">
        <v>563</v>
      </c>
      <c r="E95" s="251" t="s">
        <v>564</v>
      </c>
      <c r="F95" s="252" t="s">
        <v>565</v>
      </c>
      <c r="G95" s="252" t="s">
        <v>828</v>
      </c>
      <c r="H95" s="317">
        <v>35</v>
      </c>
      <c r="I95" s="311"/>
      <c r="J95" s="311"/>
      <c r="M95" s="308">
        <v>92</v>
      </c>
      <c r="N95" s="310"/>
      <c r="O95" s="310"/>
    </row>
    <row r="96" spans="1:15" ht="15.6" x14ac:dyDescent="0.3">
      <c r="A96" s="246" t="str" cm="1">
        <f t="array" ref="A96">CONCATENATE(B96,"    ",_xlfn.IFS(Report!$AB$5=$C$1,$C96,Report!$AB$5=$D$1,$D96,Report!$AB$5=$E$1,$E96,Report!$AB$5=$F$1,$F96,Report!$AB$5=$G$1,$G96))</f>
        <v>36    Measuring magnifier</v>
      </c>
      <c r="B96" s="247" t="str">
        <f t="shared" si="0"/>
        <v>36</v>
      </c>
      <c r="C96" s="248" t="s">
        <v>566</v>
      </c>
      <c r="D96" s="249" t="s">
        <v>567</v>
      </c>
      <c r="E96" s="251" t="s">
        <v>568</v>
      </c>
      <c r="F96" s="252" t="s">
        <v>569</v>
      </c>
      <c r="G96" s="252" t="s">
        <v>829</v>
      </c>
      <c r="H96" s="317">
        <v>36</v>
      </c>
      <c r="I96" s="311"/>
      <c r="J96" s="311"/>
      <c r="M96" s="308">
        <v>93</v>
      </c>
      <c r="N96" s="310"/>
      <c r="O96" s="310"/>
    </row>
    <row r="97" spans="1:15" ht="15.6" x14ac:dyDescent="0.3">
      <c r="A97" s="246" t="str" cm="1">
        <f t="array" ref="A97">CONCATENATE(B97,"    ",_xlfn.IFS(Report!$AB$5=$C$1,$C97,Report!$AB$5=$D$1,$D97,Report!$AB$5=$E$1,$E97,Report!$AB$5=$F$1,$F97,Report!$AB$5=$G$1,$G97))</f>
        <v>37    Visual inspection</v>
      </c>
      <c r="B97" s="247" t="str">
        <f t="shared" si="0"/>
        <v>37</v>
      </c>
      <c r="C97" s="248" t="s">
        <v>570</v>
      </c>
      <c r="D97" s="249" t="s">
        <v>571</v>
      </c>
      <c r="E97" s="251" t="s">
        <v>572</v>
      </c>
      <c r="F97" s="252" t="s">
        <v>573</v>
      </c>
      <c r="G97" s="252" t="s">
        <v>874</v>
      </c>
      <c r="H97" s="317">
        <v>37</v>
      </c>
      <c r="I97" s="311"/>
      <c r="J97" s="311"/>
      <c r="M97" s="308">
        <v>94</v>
      </c>
      <c r="N97" s="310"/>
      <c r="O97" s="310"/>
    </row>
    <row r="98" spans="1:15" ht="15.6" x14ac:dyDescent="0.3">
      <c r="A98" s="246" t="str" cm="1">
        <f t="array" ref="A98">CONCATENATE(B98,"    ",_xlfn.IFS(Report!$AB$5=$C$1,$C98,Report!$AB$5=$D$1,$D98,Report!$AB$5=$E$1,$E98,Report!$AB$5=$F$1,$F98,Report!$AB$5=$G$1,$G98))</f>
        <v>38    Border plug gauge</v>
      </c>
      <c r="B98" s="247" t="str">
        <f t="shared" si="0"/>
        <v>38</v>
      </c>
      <c r="C98" s="248" t="s">
        <v>574</v>
      </c>
      <c r="D98" s="249" t="s">
        <v>575</v>
      </c>
      <c r="E98" s="251" t="s">
        <v>576</v>
      </c>
      <c r="F98" s="252" t="s">
        <v>577</v>
      </c>
      <c r="G98" s="252" t="s">
        <v>830</v>
      </c>
      <c r="H98" s="317">
        <v>38</v>
      </c>
      <c r="I98" s="311"/>
      <c r="J98" s="311"/>
      <c r="M98" s="308">
        <v>95</v>
      </c>
      <c r="N98" s="310"/>
      <c r="O98" s="310"/>
    </row>
    <row r="99" spans="1:15" ht="15.6" x14ac:dyDescent="0.3">
      <c r="A99" s="246" t="str" cm="1">
        <f t="array" ref="A99">CONCATENATE(B99,"    ",_xlfn.IFS(Report!$AB$5=$C$1,$C99,Report!$AB$5=$D$1,$D99,Report!$AB$5=$E$1,$E99,Report!$AB$5=$F$1,$F99,Report!$AB$5=$G$1,$G99))</f>
        <v>39    Micrometer gauge digital</v>
      </c>
      <c r="B99" s="247" t="str">
        <f t="shared" si="0"/>
        <v>39</v>
      </c>
      <c r="C99" s="248" t="s">
        <v>578</v>
      </c>
      <c r="D99" s="249" t="s">
        <v>579</v>
      </c>
      <c r="E99" s="251" t="s">
        <v>580</v>
      </c>
      <c r="F99" s="243" t="s">
        <v>581</v>
      </c>
      <c r="G99" s="243" t="s">
        <v>831</v>
      </c>
      <c r="H99" s="317">
        <v>39</v>
      </c>
      <c r="I99" s="311"/>
      <c r="J99" s="311"/>
      <c r="M99" s="308">
        <v>96</v>
      </c>
      <c r="N99" s="310"/>
      <c r="O99" s="310"/>
    </row>
    <row r="100" spans="1:15" ht="15.6" x14ac:dyDescent="0.3">
      <c r="A100" s="246" t="str" cm="1">
        <f t="array" ref="A100">CONCATENATE(B100,"    ",_xlfn.IFS(Report!$AB$5=$C$1,$C100,Report!$AB$5=$D$1,$D100,Report!$AB$5=$E$1,$E100,Report!$AB$5=$F$1,$F100,Report!$AB$5=$G$1,$G100))</f>
        <v xml:space="preserve">40    Radius caliper </v>
      </c>
      <c r="B100" s="247" t="str">
        <f t="shared" ref="B100:B107" si="1">TEXT(H100,"0")</f>
        <v>40</v>
      </c>
      <c r="C100" s="248" t="s">
        <v>582</v>
      </c>
      <c r="D100" s="249" t="s">
        <v>583</v>
      </c>
      <c r="E100" s="250" t="s">
        <v>584</v>
      </c>
      <c r="F100" s="243" t="s">
        <v>394</v>
      </c>
      <c r="G100" s="243" t="s">
        <v>832</v>
      </c>
      <c r="H100" s="317">
        <v>40</v>
      </c>
      <c r="I100" s="311"/>
      <c r="J100" s="311"/>
      <c r="M100" s="308">
        <v>97</v>
      </c>
      <c r="N100" s="310"/>
      <c r="O100" s="310"/>
    </row>
    <row r="101" spans="1:15" ht="15.6" x14ac:dyDescent="0.3">
      <c r="A101" s="246" t="str" cm="1">
        <f t="array" ref="A101">CONCATENATE(B101,"    ",_xlfn.IFS(Report!$AB$5=$C$1,$C101,Report!$AB$5=$D$1,$D101,Report!$AB$5=$E$1,$E101,Report!$AB$5=$F$1,$F101,Report!$AB$5=$G$1,$G101))</f>
        <v>41    Weld seam gauge</v>
      </c>
      <c r="B101" s="247" t="str">
        <f t="shared" si="1"/>
        <v>41</v>
      </c>
      <c r="C101" s="248" t="s">
        <v>585</v>
      </c>
      <c r="D101" s="249" t="s">
        <v>586</v>
      </c>
      <c r="E101" s="250" t="s">
        <v>587</v>
      </c>
      <c r="F101" s="243" t="s">
        <v>588</v>
      </c>
      <c r="G101" s="243" t="s">
        <v>875</v>
      </c>
      <c r="H101" s="317">
        <v>41</v>
      </c>
      <c r="I101" s="311"/>
      <c r="J101" s="311"/>
      <c r="M101" s="308">
        <v>98</v>
      </c>
      <c r="N101" s="310"/>
      <c r="O101" s="310"/>
    </row>
    <row r="102" spans="1:15" ht="15.6" x14ac:dyDescent="0.3">
      <c r="A102" s="246" t="str" cm="1">
        <f t="array" ref="A102">CONCATENATE(B102,"    ",_xlfn.IFS(Report!$AB$5=$C$1,$C102,Report!$AB$5=$D$1,$D102,Report!$AB$5=$E$1,$E102,Report!$AB$5=$F$1,$F102,Report!$AB$5=$G$1,$G102))</f>
        <v>42    Polarisation filter</v>
      </c>
      <c r="B102" s="247" t="str">
        <f t="shared" si="1"/>
        <v>42</v>
      </c>
      <c r="C102" s="248" t="s">
        <v>589</v>
      </c>
      <c r="D102" s="249" t="s">
        <v>590</v>
      </c>
      <c r="E102" s="250" t="s">
        <v>591</v>
      </c>
      <c r="F102" s="243" t="s">
        <v>592</v>
      </c>
      <c r="G102" s="243" t="s">
        <v>833</v>
      </c>
      <c r="H102" s="317">
        <v>42</v>
      </c>
      <c r="I102" s="311"/>
      <c r="J102" s="311"/>
      <c r="M102" s="308">
        <v>99</v>
      </c>
      <c r="N102" s="310"/>
      <c r="O102" s="310"/>
    </row>
    <row r="103" spans="1:15" ht="15.6" x14ac:dyDescent="0.3">
      <c r="A103" s="246" t="str" cm="1">
        <f t="array" ref="A103">CONCATENATE(B103,"    ",_xlfn.IFS(Report!$AB$5=$C$1,$C103,Report!$AB$5=$D$1,$D103,Report!$AB$5=$E$1,$E103,Report!$AB$5=$F$1,$F103,Report!$AB$5=$G$1,$G103))</f>
        <v xml:space="preserve">43    Measuring table + feeler gauge </v>
      </c>
      <c r="B103" s="247" t="str">
        <f t="shared" si="1"/>
        <v>43</v>
      </c>
      <c r="C103" s="248" t="s">
        <v>593</v>
      </c>
      <c r="D103" s="249" t="s">
        <v>594</v>
      </c>
      <c r="E103" s="250" t="s">
        <v>595</v>
      </c>
      <c r="F103" s="243" t="s">
        <v>596</v>
      </c>
      <c r="G103" s="243" t="s">
        <v>834</v>
      </c>
      <c r="H103" s="317">
        <v>43</v>
      </c>
      <c r="I103" s="311"/>
      <c r="J103" s="311"/>
      <c r="M103" s="308">
        <v>100</v>
      </c>
      <c r="N103" s="310"/>
      <c r="O103" s="310"/>
    </row>
    <row r="104" spans="1:15" ht="15.6" x14ac:dyDescent="0.3">
      <c r="A104" s="246" t="str" cm="1">
        <f t="array" ref="A104">CONCATENATE(B104,"    ",_xlfn.IFS(Report!$AB$5=$C$1,$C104,Report!$AB$5=$D$1,$D104,Report!$AB$5=$E$1,$E104,Report!$AB$5=$F$1,$F104,Report!$AB$5=$G$1,$G104))</f>
        <v>44    Measuring table + angle + feeler gauge</v>
      </c>
      <c r="B104" s="247" t="str">
        <f t="shared" si="1"/>
        <v>44</v>
      </c>
      <c r="C104" s="248" t="s">
        <v>597</v>
      </c>
      <c r="D104" s="249" t="s">
        <v>598</v>
      </c>
      <c r="E104" s="250" t="s">
        <v>599</v>
      </c>
      <c r="F104" s="243" t="s">
        <v>600</v>
      </c>
      <c r="G104" s="243" t="s">
        <v>835</v>
      </c>
      <c r="H104" s="317">
        <v>44</v>
      </c>
      <c r="I104" s="311"/>
      <c r="J104" s="311"/>
      <c r="M104" s="308"/>
      <c r="N104" s="310"/>
      <c r="O104" s="310"/>
    </row>
    <row r="105" spans="1:15" ht="15.6" x14ac:dyDescent="0.3">
      <c r="A105" s="246" t="str" cm="1">
        <f t="array" ref="A105">CONCATENATE(B105,"    ",_xlfn.IFS(Report!$AB$5=$C$1,$C105,Report!$AB$5=$D$1,$D105,Report!$AB$5=$E$1,$E105,Report!$AB$5=$F$1,$F105,Report!$AB$5=$G$1,$G105))</f>
        <v>45    Torque spanner</v>
      </c>
      <c r="B105" s="247" t="str">
        <f t="shared" si="1"/>
        <v>45</v>
      </c>
      <c r="C105" s="248" t="s">
        <v>601</v>
      </c>
      <c r="D105" s="249" t="s">
        <v>602</v>
      </c>
      <c r="E105" s="250" t="s">
        <v>603</v>
      </c>
      <c r="F105" s="243" t="s">
        <v>604</v>
      </c>
      <c r="G105" s="243" t="s">
        <v>836</v>
      </c>
      <c r="H105" s="317">
        <v>45</v>
      </c>
      <c r="I105" s="311"/>
      <c r="J105" s="311"/>
      <c r="M105" s="308"/>
      <c r="N105" s="310"/>
      <c r="O105" s="310"/>
    </row>
    <row r="106" spans="1:15" ht="15.6" x14ac:dyDescent="0.3">
      <c r="A106" s="246" t="str" cm="1">
        <f t="array" ref="A106">CONCATENATE(B106,"    ",_xlfn.IFS(Report!$AB$5=$C$1,$C106,Report!$AB$5=$D$1,$D106,Report!$AB$5=$E$1,$E106,Report!$AB$5=$F$1,$F106,Report!$AB$5=$G$1,$G106))</f>
        <v>46    Thread limit plug gauge</v>
      </c>
      <c r="B106" s="247" t="str">
        <f t="shared" si="1"/>
        <v>46</v>
      </c>
      <c r="C106" s="248" t="s">
        <v>605</v>
      </c>
      <c r="D106" s="249" t="s">
        <v>606</v>
      </c>
      <c r="E106" s="250" t="s">
        <v>607</v>
      </c>
      <c r="F106" s="243" t="s">
        <v>608</v>
      </c>
      <c r="G106" s="243" t="s">
        <v>837</v>
      </c>
      <c r="H106" s="317">
        <v>46</v>
      </c>
      <c r="I106" s="311"/>
      <c r="J106" s="311"/>
      <c r="M106" s="308"/>
      <c r="N106" s="310"/>
      <c r="O106" s="310"/>
    </row>
    <row r="107" spans="1:15" ht="15.6" x14ac:dyDescent="0.3">
      <c r="A107" s="246" t="str" cm="1">
        <f t="array" ref="A107">CONCATENATE(B107,"    ",_xlfn.IFS(Report!$AB$5=$C$1,$C107,Report!$AB$5=$D$1,$D107,Report!$AB$5=$E$1,$E107,Report!$AB$5=$F$1,$F107,Report!$AB$5=$G$1,$G107))</f>
        <v>47    Angle</v>
      </c>
      <c r="B107" s="247" t="str">
        <f t="shared" si="1"/>
        <v>47</v>
      </c>
      <c r="C107" s="248" t="s">
        <v>609</v>
      </c>
      <c r="D107" s="249" t="s">
        <v>610</v>
      </c>
      <c r="E107" s="250" t="s">
        <v>611</v>
      </c>
      <c r="F107" s="243" t="s">
        <v>612</v>
      </c>
      <c r="G107" s="243" t="s">
        <v>876</v>
      </c>
      <c r="H107" s="317">
        <v>47</v>
      </c>
      <c r="I107" s="311"/>
      <c r="J107" s="311"/>
      <c r="M107" s="308"/>
      <c r="N107" s="310"/>
      <c r="O107" s="310"/>
    </row>
    <row r="108" spans="1:15" ht="15.6" x14ac:dyDescent="0.3">
      <c r="A108" s="246" t="str" cm="1">
        <f t="array" ref="A108">CONCATENATE(B108,"    ",_xlfn.IFS(Report!$AB$5=$C$1,$C108,Report!$AB$5=$D$1,$D108,Report!$AB$5=$E$1,$E108,Report!$AB$5=$F$1,$F108,Report!$AB$5=$G$1,$G108))</f>
        <v>48    Empty / Can be filled individually</v>
      </c>
      <c r="B108" s="247" t="str">
        <f t="shared" si="0"/>
        <v>48</v>
      </c>
      <c r="C108" s="248" t="s">
        <v>613</v>
      </c>
      <c r="D108" s="249" t="s">
        <v>614</v>
      </c>
      <c r="E108" s="251" t="s">
        <v>615</v>
      </c>
      <c r="F108" s="252" t="s">
        <v>616</v>
      </c>
      <c r="G108" s="304" t="s">
        <v>847</v>
      </c>
      <c r="H108" s="317">
        <v>48</v>
      </c>
      <c r="I108" s="311"/>
      <c r="J108" s="311"/>
      <c r="M108" s="308"/>
      <c r="N108" s="310"/>
      <c r="O108" s="310"/>
    </row>
    <row r="109" spans="1:15" ht="15.6" x14ac:dyDescent="0.3">
      <c r="A109" s="246" t="str" cm="1">
        <f t="array" ref="A109">CONCATENATE(B109,"    ",_xlfn.IFS(Report!$AB$5=$C$1,$C109,Report!$AB$5=$D$1,$D109,Report!$AB$5=$E$1,$E109,Report!$AB$5=$F$1,$F109,Report!$AB$5=$G$1,$G109))</f>
        <v>49    Empty / Can be filled individually</v>
      </c>
      <c r="B109" s="247" t="str">
        <f t="shared" si="0"/>
        <v>49</v>
      </c>
      <c r="C109" s="248" t="s">
        <v>613</v>
      </c>
      <c r="D109" s="249" t="s">
        <v>614</v>
      </c>
      <c r="E109" s="251" t="s">
        <v>615</v>
      </c>
      <c r="F109" s="252" t="s">
        <v>616</v>
      </c>
      <c r="G109" s="304" t="s">
        <v>847</v>
      </c>
      <c r="H109" s="317">
        <v>49</v>
      </c>
      <c r="I109" s="311"/>
      <c r="J109" s="311"/>
      <c r="M109" s="308"/>
      <c r="N109" s="310"/>
      <c r="O109" s="310"/>
    </row>
    <row r="110" spans="1:15" ht="15.6" x14ac:dyDescent="0.3">
      <c r="A110" s="246" t="str" cm="1">
        <f t="array" ref="A110">CONCATENATE(B110,"    ",_xlfn.IFS(Report!$AB$5=$C$1,$C110,Report!$AB$5=$D$1,$D110,Report!$AB$5=$E$1,$E110,Report!$AB$5=$F$1,$F110,Report!$AB$5=$G$1,$G110))</f>
        <v>50    Empty / Can be filled individually</v>
      </c>
      <c r="B110" s="247" t="str">
        <f t="shared" si="0"/>
        <v>50</v>
      </c>
      <c r="C110" s="248" t="s">
        <v>613</v>
      </c>
      <c r="D110" s="249" t="s">
        <v>614</v>
      </c>
      <c r="E110" s="251" t="s">
        <v>615</v>
      </c>
      <c r="F110" s="252" t="s">
        <v>616</v>
      </c>
      <c r="G110" s="304" t="s">
        <v>847</v>
      </c>
      <c r="H110" s="317">
        <v>50</v>
      </c>
      <c r="I110" s="311"/>
      <c r="J110" s="311"/>
      <c r="M110" s="308"/>
      <c r="N110" s="310"/>
      <c r="O110" s="310"/>
    </row>
    <row r="111" spans="1:15" ht="15.6" x14ac:dyDescent="0.3">
      <c r="A111" s="246" t="str" cm="1">
        <f t="array" ref="A111">CONCATENATE(B111,"    ",_xlfn.IFS(Report!$AB$5=$C$1,$C111,Report!$AB$5=$D$1,$D111,Report!$AB$5=$E$1,$E111,Report!$AB$5=$F$1,$F111,Report!$AB$5=$G$1,$G111))</f>
        <v>51    Empty / Can be filled individually</v>
      </c>
      <c r="B111" s="247" t="str">
        <f t="shared" si="0"/>
        <v>51</v>
      </c>
      <c r="C111" s="248" t="s">
        <v>613</v>
      </c>
      <c r="D111" s="249" t="s">
        <v>614</v>
      </c>
      <c r="E111" s="251" t="s">
        <v>615</v>
      </c>
      <c r="F111" s="252" t="s">
        <v>616</v>
      </c>
      <c r="G111" s="304" t="s">
        <v>847</v>
      </c>
      <c r="H111" s="317">
        <v>51</v>
      </c>
      <c r="I111" s="311"/>
      <c r="J111" s="311"/>
      <c r="M111" s="308"/>
      <c r="N111" s="310"/>
      <c r="O111" s="310"/>
    </row>
    <row r="112" spans="1:15" x14ac:dyDescent="0.3">
      <c r="A112" s="246" cm="1">
        <f t="array" ref="A112">_xlfn.IFS(Report!$AB$5=$C$1,$C112,Report!$AB$5=$D$1,$D112,Report!$AB$5=$E$1,$E112,Report!$AB$5=$F$1,$F112,Report!$AB$5=$G$1,$G112)</f>
        <v>0</v>
      </c>
      <c r="C112" s="248"/>
      <c r="D112" s="249"/>
      <c r="I112" s="311"/>
      <c r="J112" s="311"/>
    </row>
    <row r="113" spans="1:10" x14ac:dyDescent="0.3">
      <c r="A113" s="246" cm="1">
        <f t="array" ref="A113">_xlfn.IFS(Report!$AB$5=$C$1,$C113,Report!$AB$5=$D$1,$D113,Report!$AB$5=$E$1,$E113,Report!$AB$5=$F$1,$F113,Report!$AB$5=$G$1,$G113)</f>
        <v>0</v>
      </c>
      <c r="C113" s="248"/>
      <c r="D113" s="249"/>
      <c r="I113" s="311"/>
      <c r="J113" s="311"/>
    </row>
    <row r="114" spans="1:10" x14ac:dyDescent="0.3">
      <c r="A114" s="246" cm="1">
        <f t="array" ref="A114">_xlfn.IFS(Report!$AB$5=$C$1,$C114,Report!$AB$5=$D$1,$D114,Report!$AB$5=$E$1,$E114,Report!$AB$5=$F$1,$F114,Report!$AB$5=$G$1,$G114)</f>
        <v>0</v>
      </c>
      <c r="C114" s="248"/>
      <c r="D114" s="249"/>
      <c r="I114" s="311"/>
      <c r="J114" s="311"/>
    </row>
    <row r="115" spans="1:10" x14ac:dyDescent="0.3">
      <c r="A115" s="246" t="str" cm="1">
        <f t="array" ref="A115">_xlfn.IFS(Report!$AB$5=$C$1,$C115,Report!$AB$5=$D$1,$D115,Report!$AB$5=$E$1,$E115,Report!$AB$5=$F$1,$F115,Report!$AB$5=$G$1,$G115)</f>
        <v>Equipment</v>
      </c>
      <c r="C115" s="313" t="s">
        <v>617</v>
      </c>
      <c r="D115" s="246" t="s">
        <v>618</v>
      </c>
      <c r="E115" s="252" t="s">
        <v>619</v>
      </c>
      <c r="F115" s="252" t="s">
        <v>429</v>
      </c>
      <c r="G115" s="252" t="s">
        <v>838</v>
      </c>
      <c r="J115" s="311"/>
    </row>
    <row r="116" spans="1:10" x14ac:dyDescent="0.3">
      <c r="A116" s="246" t="str" cm="1">
        <f t="array" ref="A116">_xlfn.IFS(Report!$AB$5=$C$1,$C116,Report!$AB$5=$D$1,$D116,Report!$AB$5=$E$1,$E116,Report!$AB$5=$F$1,$F116,Report!$AB$5=$G$1,$G116)</f>
        <v>Measurement technology</v>
      </c>
      <c r="C116" s="313" t="s">
        <v>620</v>
      </c>
      <c r="D116" s="246" t="s">
        <v>621</v>
      </c>
      <c r="E116" s="252" t="s">
        <v>622</v>
      </c>
      <c r="F116" s="252" t="s">
        <v>623</v>
      </c>
      <c r="G116" s="252" t="s">
        <v>839</v>
      </c>
      <c r="J116" s="311"/>
    </row>
    <row r="117" spans="1:10" x14ac:dyDescent="0.3">
      <c r="A117" s="246" t="str" cm="1">
        <f t="array" ref="A117">_xlfn.IFS(Report!$AB$5=$C$1,$C117,Report!$AB$5=$D$1,$D117,Report!$AB$5=$E$1,$E117,Report!$AB$5=$F$1,$F117,Report!$AB$5=$G$1,$G117)</f>
        <v>No.</v>
      </c>
      <c r="C117" s="313" t="s">
        <v>30</v>
      </c>
      <c r="D117" s="301" t="s">
        <v>624</v>
      </c>
      <c r="E117" s="302" t="s">
        <v>625</v>
      </c>
      <c r="F117" s="252" t="s">
        <v>626</v>
      </c>
      <c r="G117" s="252" t="s">
        <v>30</v>
      </c>
      <c r="J117" s="311"/>
    </row>
    <row r="118" spans="1:10" x14ac:dyDescent="0.3">
      <c r="A118" s="246" t="str" cm="1">
        <f t="array" ref="A118">_xlfn.IFS(Report!$AB$5=$C$1,$C118,Report!$AB$5=$D$1,$D118,Report!$AB$5=$E$1,$E118,Report!$AB$5=$F$1,$F118,Report!$AB$5=$G$1,$G118)</f>
        <v>ID-No. Tool</v>
      </c>
      <c r="C118" s="313" t="s">
        <v>627</v>
      </c>
      <c r="D118" s="246" t="s">
        <v>628</v>
      </c>
      <c r="E118" s="252" t="s">
        <v>629</v>
      </c>
      <c r="F118" s="252" t="s">
        <v>630</v>
      </c>
      <c r="G118" s="252" t="s">
        <v>840</v>
      </c>
      <c r="J118" s="311"/>
    </row>
    <row r="119" spans="1:10" x14ac:dyDescent="0.3">
      <c r="A119" s="246" t="str" cm="1">
        <f t="array" ref="A119">_xlfn.IFS(Report!$AB$5=$C$1,$C119,Report!$AB$5=$D$1,$D119,Report!$AB$5=$E$1,$E119,Report!$AB$5=$F$1,$F119,Report!$AB$5=$G$1,$G119)</f>
        <v>Type</v>
      </c>
      <c r="C119" s="313" t="s">
        <v>631</v>
      </c>
      <c r="D119" s="246" t="s">
        <v>632</v>
      </c>
      <c r="E119" s="252" t="s">
        <v>631</v>
      </c>
      <c r="F119" s="252" t="s">
        <v>633</v>
      </c>
      <c r="G119" s="252" t="s">
        <v>632</v>
      </c>
      <c r="J119" s="311"/>
    </row>
    <row r="120" spans="1:10" x14ac:dyDescent="0.3">
      <c r="A120" s="246" t="str" cm="1">
        <f t="array" ref="A120">_xlfn.IFS(Report!$AB$5=$C$1,$C120,Report!$AB$5=$D$1,$D120,Report!$AB$5=$E$1,$E120,Report!$AB$5=$F$1,$F120,Report!$AB$5=$G$1,$G120)</f>
        <v>Unit</v>
      </c>
      <c r="C120" s="307" t="s">
        <v>185</v>
      </c>
      <c r="D120" s="246" t="s">
        <v>186</v>
      </c>
      <c r="E120" s="252" t="s">
        <v>187</v>
      </c>
      <c r="F120" s="252" t="s">
        <v>634</v>
      </c>
      <c r="G120" s="252" t="s">
        <v>774</v>
      </c>
      <c r="J120" s="311"/>
    </row>
    <row r="121" spans="1:10" x14ac:dyDescent="0.3">
      <c r="A121" s="246" t="str" cm="1">
        <f t="array" ref="A121">_xlfn.IFS(Report!$AB$5=$C$1,$C121,Report!$AB$5=$D$1,$D121,Report!$AB$5=$E$1,$E121,Report!$AB$5=$F$1,$F121,Report!$AB$5=$G$1,$G121)</f>
        <v>Resolution</v>
      </c>
      <c r="C121" s="307" t="s">
        <v>635</v>
      </c>
      <c r="D121" s="246" t="s">
        <v>636</v>
      </c>
      <c r="E121" s="252" t="s">
        <v>637</v>
      </c>
      <c r="F121" s="252" t="s">
        <v>638</v>
      </c>
      <c r="G121" s="252" t="s">
        <v>841</v>
      </c>
      <c r="I121" s="311"/>
      <c r="J121" s="311"/>
    </row>
    <row r="122" spans="1:10" x14ac:dyDescent="0.3">
      <c r="A122" s="246" t="str" cm="1">
        <f t="array" ref="A122">_xlfn.IFS(Report!$AB$5=$C$1,$C122,Report!$AB$5=$D$1,$D122,Report!$AB$5=$E$1,$E122,Report!$AB$5=$F$1,$F122,Report!$AB$5=$G$1,$G122)</f>
        <v>Calibritation Cert. No.</v>
      </c>
      <c r="C122" s="307" t="s">
        <v>639</v>
      </c>
      <c r="D122" s="246" t="s">
        <v>640</v>
      </c>
      <c r="E122" s="252" t="s">
        <v>641</v>
      </c>
      <c r="F122" s="252" t="s">
        <v>642</v>
      </c>
      <c r="G122" s="252" t="s">
        <v>842</v>
      </c>
      <c r="J122" s="311"/>
    </row>
    <row r="123" spans="1:10" x14ac:dyDescent="0.3">
      <c r="A123" s="246" t="str" cm="1">
        <f t="array" ref="A123">_xlfn.IFS(Report!$AB$5=$C$1,$C123,Report!$AB$5=$D$1,$D123,Report!$AB$5=$E$1,$E123,Report!$AB$5=$F$1,$F123,Report!$AB$5=$G$1,$G123)</f>
        <v>Expirationn Date</v>
      </c>
      <c r="C123" s="307" t="s">
        <v>643</v>
      </c>
      <c r="D123" s="246" t="s">
        <v>644</v>
      </c>
      <c r="E123" s="252" t="s">
        <v>645</v>
      </c>
      <c r="F123" s="252" t="s">
        <v>646</v>
      </c>
      <c r="G123" s="252" t="s">
        <v>843</v>
      </c>
      <c r="J123" s="311"/>
    </row>
    <row r="124" spans="1:10" x14ac:dyDescent="0.3">
      <c r="A124" s="246" t="str" cm="1">
        <f t="array" ref="A124">_xlfn.IFS(Report!$AB$5=$C$1,$C124,Report!$AB$5=$D$1,$D124,Report!$AB$5=$E$1,$E124,Report!$AB$5=$F$1,$F124,Report!$AB$5=$G$1,$G124)</f>
        <v>Comment</v>
      </c>
      <c r="C124" s="307" t="s">
        <v>647</v>
      </c>
      <c r="D124" s="246" t="s">
        <v>648</v>
      </c>
      <c r="E124" s="252" t="s">
        <v>649</v>
      </c>
      <c r="F124" s="252" t="s">
        <v>650</v>
      </c>
      <c r="G124" s="252" t="s">
        <v>647</v>
      </c>
    </row>
    <row r="125" spans="1:10" x14ac:dyDescent="0.3">
      <c r="A125" s="246" t="str" cm="1">
        <f t="array" ref="A125">_xlfn.IFS(Report!$AB$5=$C$1,$C125,Report!$AB$5=$D$1,$D125,Report!$AB$5=$E$1,$E125,Report!$AB$5=$F$1,$F125,Report!$AB$5=$G$1,$G125)</f>
        <v>Measuring Equipment List Supplier</v>
      </c>
      <c r="C125" s="307" t="s">
        <v>651</v>
      </c>
      <c r="D125" s="301" t="s">
        <v>652</v>
      </c>
      <c r="E125" s="302" t="s">
        <v>653</v>
      </c>
      <c r="F125" s="252" t="s">
        <v>654</v>
      </c>
      <c r="G125" s="252" t="s">
        <v>877</v>
      </c>
    </row>
    <row r="128" spans="1:10" x14ac:dyDescent="0.3">
      <c r="F128" s="243"/>
      <c r="G128" s="243"/>
    </row>
    <row r="129" spans="1:7" x14ac:dyDescent="0.3">
      <c r="A129" s="246" t="str" cm="1">
        <f t="array" ref="A129">_xlfn.IFS(Report!$AB$5=$C$1,$C129,Report!$AB$5=$D$1,$D129,Report!$AB$5=$E$1,$E129,Report!$AB$5=$F$1,$F129,Report!$AB$5=$G$1,$G129)</f>
        <v xml:space="preserve">Checklist for initial sampling </v>
      </c>
      <c r="C129" s="313" t="s">
        <v>655</v>
      </c>
      <c r="D129" s="246" t="s">
        <v>656</v>
      </c>
      <c r="E129" s="242" t="s">
        <v>657</v>
      </c>
      <c r="F129" s="243" t="s">
        <v>658</v>
      </c>
      <c r="G129" s="243" t="s">
        <v>844</v>
      </c>
    </row>
    <row r="130" spans="1:7" x14ac:dyDescent="0.3">
      <c r="A130" s="246" t="str" cm="1">
        <f t="array" ref="A130">_xlfn.IFS(Report!$AB$5=$C$1,$C130,Report!$AB$5=$D$1,$D130,Report!$AB$5=$E$1,$E130,Report!$AB$5=$F$1,$F130,Report!$AB$5=$G$1,$G130)</f>
        <v>Please check following positions and attache the checklist to the ISIR:</v>
      </c>
      <c r="C130" s="313" t="s">
        <v>659</v>
      </c>
      <c r="D130" s="246" t="s">
        <v>660</v>
      </c>
      <c r="E130" s="242" t="s">
        <v>661</v>
      </c>
      <c r="F130" s="243" t="s">
        <v>662</v>
      </c>
      <c r="G130" s="243" t="s">
        <v>845</v>
      </c>
    </row>
    <row r="131" spans="1:7" x14ac:dyDescent="0.3">
      <c r="A131" s="246" t="str" cm="1">
        <f t="array" ref="A131">_xlfn.IFS(Report!$AB$5=$C$1,$C131,Report!$AB$5=$D$1,$D131,Report!$AB$5=$E$1,$E131,Report!$AB$5=$F$1,$F131,Report!$AB$5=$G$1,$G131)</f>
        <v xml:space="preserve">The requirements for initial sampling can be found in the guidelines in the download area under: </v>
      </c>
      <c r="C131" s="313" t="s">
        <v>663</v>
      </c>
      <c r="D131" s="246" t="s">
        <v>664</v>
      </c>
      <c r="E131" s="242" t="s">
        <v>665</v>
      </c>
      <c r="F131" s="243" t="s">
        <v>666</v>
      </c>
      <c r="G131" s="243" t="s">
        <v>846</v>
      </c>
    </row>
    <row r="132" spans="1:7" ht="43.2" x14ac:dyDescent="0.3">
      <c r="A132" s="246" t="str" cm="1">
        <f t="array" ref="A132">_xlfn.IFS(Report!$AB$5=$C$1,$C132,Report!$AB$5=$D$1,$D132,Report!$AB$5=$E$1,$E132,Report!$AB$5=$F$1,$F132,Report!$AB$5=$G$1,$G132)</f>
        <v xml:space="preserve">
https://www.wanzl.com/downloads/musterpruefbericht</v>
      </c>
      <c r="C132" s="313" t="s">
        <v>667</v>
      </c>
      <c r="D132" s="244" t="s">
        <v>667</v>
      </c>
      <c r="E132" s="244" t="s">
        <v>668</v>
      </c>
      <c r="F132" s="245" t="s">
        <v>669</v>
      </c>
      <c r="G132" s="305" t="s">
        <v>858</v>
      </c>
    </row>
    <row r="133" spans="1:7" x14ac:dyDescent="0.3">
      <c r="A133" s="246" t="str" cm="1">
        <f t="array" ref="A133">_xlfn.IFS(Report!$AB$5=$C$1,$C133,Report!$AB$5=$D$1,$D133,Report!$AB$5=$E$1,$E133,Report!$AB$5=$F$1,$F133,Report!$AB$5=$G$1,$G133)</f>
        <v>Initial samples are labelled?</v>
      </c>
      <c r="C133" s="313" t="s">
        <v>670</v>
      </c>
      <c r="D133" s="246" t="s">
        <v>671</v>
      </c>
      <c r="E133" s="242" t="s">
        <v>672</v>
      </c>
      <c r="F133" s="243" t="s">
        <v>673</v>
      </c>
      <c r="G133" s="306" t="s">
        <v>848</v>
      </c>
    </row>
    <row r="134" spans="1:7" x14ac:dyDescent="0.3">
      <c r="A134" s="246" t="str" cm="1">
        <f t="array" ref="A134">_xlfn.IFS(Report!$AB$5=$C$1,$C134,Report!$AB$5=$D$1,$D134,Report!$AB$5=$E$1,$E134,Report!$AB$5=$F$1,$F134,Report!$AB$5=$G$1,$G134)</f>
        <v>Drawing completely stamped?</v>
      </c>
      <c r="C134" s="313" t="s">
        <v>674</v>
      </c>
      <c r="D134" s="246" t="s">
        <v>675</v>
      </c>
      <c r="E134" s="242" t="s">
        <v>676</v>
      </c>
      <c r="F134" s="243" t="s">
        <v>677</v>
      </c>
      <c r="G134" s="306" t="s">
        <v>849</v>
      </c>
    </row>
    <row r="135" spans="1:7" x14ac:dyDescent="0.3">
      <c r="A135" s="246" t="str" cm="1">
        <f t="array" ref="A135">_xlfn.IFS(Report!$AB$5=$C$1,$C135,Report!$AB$5=$D$1,$D135,Report!$AB$5=$E$1,$E135,Report!$AB$5=$F$1,$F135,Report!$AB$5=$G$1,$G135)</f>
        <v>ISIR (consisting of the documents mentioned below) is attached to the goods?</v>
      </c>
      <c r="C135" s="313" t="s">
        <v>678</v>
      </c>
      <c r="D135" s="246" t="s">
        <v>679</v>
      </c>
      <c r="E135" s="242" t="s">
        <v>680</v>
      </c>
      <c r="F135" s="243" t="s">
        <v>681</v>
      </c>
      <c r="G135" s="306" t="s">
        <v>859</v>
      </c>
    </row>
    <row r="136" spans="1:7" x14ac:dyDescent="0.3">
      <c r="A136" s="246" t="str" cm="1">
        <f t="array" ref="A136">_xlfn.IFS(Report!$AB$5=$C$1,$C136,Report!$AB$5=$D$1,$D136,Report!$AB$5=$E$1,$E136,Report!$AB$5=$F$1,$F136,Report!$AB$5=$G$1,$G136)</f>
        <v>Measurement report</v>
      </c>
      <c r="C136" s="313" t="s">
        <v>682</v>
      </c>
      <c r="D136" s="246" t="s">
        <v>683</v>
      </c>
      <c r="E136" s="242" t="s">
        <v>684</v>
      </c>
      <c r="F136" s="243" t="s">
        <v>685</v>
      </c>
      <c r="G136" s="306" t="s">
        <v>850</v>
      </c>
    </row>
    <row r="137" spans="1:7" x14ac:dyDescent="0.3">
      <c r="A137" s="246" t="str" cm="1">
        <f t="array" ref="A137">_xlfn.IFS(Report!$AB$5=$C$1,$C137,Report!$AB$5=$D$1,$D137,Report!$AB$5=$E$1,$E137,Report!$AB$5=$F$1,$F137,Report!$AB$5=$G$1,$G137)</f>
        <v>Stamped drawing</v>
      </c>
      <c r="C137" s="313" t="s">
        <v>686</v>
      </c>
      <c r="D137" s="246" t="s">
        <v>687</v>
      </c>
      <c r="E137" s="242" t="s">
        <v>688</v>
      </c>
      <c r="F137" s="243" t="s">
        <v>689</v>
      </c>
      <c r="G137" s="306" t="s">
        <v>851</v>
      </c>
    </row>
    <row r="138" spans="1:7" x14ac:dyDescent="0.3">
      <c r="A138" s="246" t="str" cm="1">
        <f t="array" ref="A138">_xlfn.IFS(Report!$AB$5=$C$1,$C138,Report!$AB$5=$D$1,$D138,Report!$AB$5=$E$1,$E138,Report!$AB$5=$F$1,$F138,Report!$AB$5=$G$1,$G138)</f>
        <v>Test certificates</v>
      </c>
      <c r="C138" s="313" t="s">
        <v>690</v>
      </c>
      <c r="D138" s="246" t="s">
        <v>691</v>
      </c>
      <c r="E138" s="242" t="s">
        <v>692</v>
      </c>
      <c r="F138" s="243" t="s">
        <v>693</v>
      </c>
      <c r="G138" s="306" t="s">
        <v>852</v>
      </c>
    </row>
    <row r="139" spans="1:7" x14ac:dyDescent="0.3">
      <c r="A139" s="246" t="str" cm="1">
        <f t="array" ref="A139">_xlfn.IFS(Report!$AB$5=$C$1,$C139,Report!$AB$5=$D$1,$D139,Report!$AB$5=$E$1,$E139,Report!$AB$5=$F$1,$F139,Report!$AB$5=$G$1,$G139)</f>
        <v>Other documents (e.g. data sheets, EU Declaration of Conformity, etc.)</v>
      </c>
      <c r="C139" s="313" t="s">
        <v>694</v>
      </c>
      <c r="D139" s="246" t="s">
        <v>695</v>
      </c>
      <c r="E139" s="242" t="s">
        <v>696</v>
      </c>
      <c r="F139" s="243" t="s">
        <v>697</v>
      </c>
      <c r="G139" s="306" t="s">
        <v>860</v>
      </c>
    </row>
    <row r="140" spans="1:7" x14ac:dyDescent="0.3">
      <c r="A140" s="246" t="str" cm="1">
        <f t="array" ref="A140">_xlfn.IFS(Report!$AB$5=$C$1,$C140,Report!$AB$5=$D$1,$D140,Report!$AB$5=$E$1,$E140,Report!$AB$5=$F$1,$F140,Report!$AB$5=$G$1,$G140)</f>
        <v>Delivery note</v>
      </c>
      <c r="C140" s="313" t="s">
        <v>698</v>
      </c>
      <c r="D140" s="246" t="s">
        <v>699</v>
      </c>
      <c r="E140" s="242" t="s">
        <v>700</v>
      </c>
      <c r="F140" s="243" t="s">
        <v>701</v>
      </c>
      <c r="G140" s="306" t="s">
        <v>853</v>
      </c>
    </row>
    <row r="141" spans="1:7" x14ac:dyDescent="0.3">
      <c r="A141" s="246" t="str" cm="1">
        <f t="array" ref="A141">_xlfn.IFS(Report!$AB$5=$C$1,$C141,Report!$AB$5=$D$1,$D141,Report!$AB$5=$E$1,$E141,Report!$AB$5=$F$1,$F141,Report!$AB$5=$G$1,$G141)</f>
        <v>(incl. order no., position, quantity or weight, article no., article description, sample note)</v>
      </c>
      <c r="C141" s="313" t="s">
        <v>702</v>
      </c>
      <c r="D141" s="246" t="s">
        <v>703</v>
      </c>
      <c r="E141" s="242" t="s">
        <v>704</v>
      </c>
      <c r="F141" s="243" t="s">
        <v>705</v>
      </c>
      <c r="G141" s="306" t="s">
        <v>861</v>
      </c>
    </row>
    <row r="142" spans="1:7" x14ac:dyDescent="0.3">
      <c r="A142" s="246" t="str" cm="1">
        <f t="array" ref="A142">_xlfn.IFS(Report!$AB$5=$C$1,$C142,Report!$AB$5=$D$1,$D142,Report!$AB$5=$E$1,$E142,Report!$AB$5=$F$1,$F142,Report!$AB$5=$G$1,$G142)</f>
        <v>Request for deviation (if applicable)</v>
      </c>
      <c r="C142" s="313" t="s">
        <v>706</v>
      </c>
      <c r="D142" s="246" t="s">
        <v>707</v>
      </c>
      <c r="E142" s="242" t="s">
        <v>708</v>
      </c>
      <c r="F142" s="243" t="s">
        <v>709</v>
      </c>
      <c r="G142" s="306" t="s">
        <v>854</v>
      </c>
    </row>
    <row r="143" spans="1:7" x14ac:dyDescent="0.3">
      <c r="A143" s="246" t="str" cm="1">
        <f t="array" ref="A143">_xlfn.IFS(Report!$AB$5=$C$1,$C143,Report!$AB$5=$D$1,$D143,Report!$AB$5=$E$1,$E143,Report!$AB$5=$F$1,$F143,Report!$AB$5=$G$1,$G143)</f>
        <v>Approved request for deviation by Wanzl?</v>
      </c>
      <c r="C143" s="313" t="s">
        <v>710</v>
      </c>
      <c r="D143" s="246" t="s">
        <v>711</v>
      </c>
      <c r="E143" s="242" t="s">
        <v>712</v>
      </c>
      <c r="F143" s="243" t="s">
        <v>713</v>
      </c>
      <c r="G143" s="306" t="s">
        <v>855</v>
      </c>
    </row>
    <row r="144" spans="1:7" x14ac:dyDescent="0.3">
      <c r="A144" s="246" t="str" cm="1">
        <f t="array" ref="A144">_xlfn.IFS(Report!$AB$5=$C$1,$C144,Report!$AB$5=$D$1,$D144,Report!$AB$5=$E$1,$E144,Report!$AB$5=$F$1,$F144,Report!$AB$5=$G$1,$G144)</f>
        <v>(Only required in case of deviations on the measurement report)</v>
      </c>
      <c r="C144" s="313" t="s">
        <v>714</v>
      </c>
      <c r="D144" s="246" t="s">
        <v>715</v>
      </c>
      <c r="E144" s="242" t="s">
        <v>716</v>
      </c>
      <c r="F144" s="243" t="s">
        <v>717</v>
      </c>
      <c r="G144" s="306" t="s">
        <v>862</v>
      </c>
    </row>
    <row r="145" spans="1:7" x14ac:dyDescent="0.3">
      <c r="A145" s="246" t="str" cm="1">
        <f t="array" ref="A145">_xlfn.IFS(Report!$AB$5=$C$1,$C145,Report!$AB$5=$D$1,$D145,Report!$AB$5=$E$1,$E145,Report!$AB$5=$F$1,$F145,Report!$AB$5=$G$1,$G145)</f>
        <v>Does delivery quantity correspond to initial sample order quantity?</v>
      </c>
      <c r="C145" s="313" t="s">
        <v>718</v>
      </c>
      <c r="D145" s="246" t="s">
        <v>719</v>
      </c>
      <c r="E145" s="242" t="s">
        <v>720</v>
      </c>
      <c r="F145" s="243" t="s">
        <v>721</v>
      </c>
      <c r="G145" s="306" t="s">
        <v>863</v>
      </c>
    </row>
    <row r="146" spans="1:7" x14ac:dyDescent="0.3">
      <c r="A146" s="246" t="str" cm="1">
        <f t="array" ref="A146">_xlfn.IFS(Report!$AB$5=$C$1,$C146,Report!$AB$5=$D$1,$D146,Report!$AB$5=$E$1,$E146,Report!$AB$5=$F$1,$F146,Report!$AB$5=$G$1,$G146)</f>
        <v>ISIR mailed to Erstmuster.DE@wanzl.com before despatch of the initial samples?</v>
      </c>
      <c r="C146" s="313" t="s">
        <v>722</v>
      </c>
      <c r="D146" s="246" t="s">
        <v>723</v>
      </c>
      <c r="E146" s="242" t="s">
        <v>724</v>
      </c>
      <c r="F146" s="243" t="s">
        <v>725</v>
      </c>
      <c r="G146" s="306" t="s">
        <v>864</v>
      </c>
    </row>
    <row r="147" spans="1:7" x14ac:dyDescent="0.3">
      <c r="A147" s="246" t="str" cm="1">
        <f t="array" ref="A147">_xlfn.IFS(Report!$AB$5=$C$1,$C147,Report!$AB$5=$D$1,$D147,Report!$AB$5=$E$1,$E147,Report!$AB$5=$F$1,$F147,Report!$AB$5=$G$1,$G147)</f>
        <v>Please note the format: Measurement report (.xls), other documents (.pdf)</v>
      </c>
      <c r="C147" s="318" t="s">
        <v>726</v>
      </c>
      <c r="D147" s="246" t="s">
        <v>727</v>
      </c>
      <c r="E147" s="242" t="s">
        <v>728</v>
      </c>
      <c r="F147" s="243" t="s">
        <v>729</v>
      </c>
      <c r="G147" s="306" t="s">
        <v>865</v>
      </c>
    </row>
    <row r="148" spans="1:7" x14ac:dyDescent="0.3">
      <c r="A148" s="246" t="str" cm="1">
        <f t="array" ref="A148">_xlfn.IFS(Report!$AB$5=$C$1,$C148,Report!$AB$5=$D$1,$D148,Report!$AB$5=$E$1,$E148,Report!$AB$5=$F$1,$F148,Report!$AB$5=$G$1,$G148)</f>
        <v>Please mention the order no. in the subject line.</v>
      </c>
      <c r="C148" s="313" t="s">
        <v>730</v>
      </c>
      <c r="D148" s="246" t="s">
        <v>731</v>
      </c>
      <c r="E148" s="242" t="s">
        <v>732</v>
      </c>
      <c r="F148" s="243" t="s">
        <v>733</v>
      </c>
      <c r="G148" s="306" t="s">
        <v>856</v>
      </c>
    </row>
    <row r="149" spans="1:7" x14ac:dyDescent="0.3">
      <c r="A149" s="246" t="str" cm="1">
        <f t="array" ref="A149">_xlfn.IFS(Report!$AB$5=$C$1,$C149,Report!$AB$5=$D$1,$D149,Report!$AB$5=$E$1,$E149,Report!$AB$5=$F$1,$F149,Report!$AB$5=$G$1,$G149)</f>
        <v>not applicable</v>
      </c>
      <c r="C149" s="313" t="s">
        <v>734</v>
      </c>
      <c r="D149" s="246" t="s">
        <v>735</v>
      </c>
      <c r="E149" s="242" t="s">
        <v>736</v>
      </c>
      <c r="F149" s="243" t="s">
        <v>737</v>
      </c>
      <c r="G149" s="306" t="s">
        <v>857</v>
      </c>
    </row>
  </sheetData>
  <sheetProtection algorithmName="SHA-512" hashValue="53AHXPFkwhrB/Qn2Jo5iPwll1EESjflNAD70qxMFki4O6ZI+eq1WZaeTHBxRHwp5t4/mf/R2PL+gO23BdeId3g==" saltValue="SiQbyutx+kf5Dpglls7Osg==" spinCount="100000" sheet="1" selectLockedCells="1"/>
  <phoneticPr fontId="1" type="noConversion"/>
  <dataValidations disablePrompts="1" count="1">
    <dataValidation type="list" allowBlank="1" showInputMessage="1" showErrorMessage="1" sqref="H10" xr:uid="{EB35FDF7-EC33-4B88-ABF6-05183E2AA773}">
      <formula1>$H$10:$H$36</formula1>
    </dataValidation>
  </dataValidations>
  <hyperlinks>
    <hyperlink ref="F132" r:id="rId1" xr:uid="{CBB73531-178E-4531-8BD9-E1271A2FD423}"/>
  </hyperlinks>
  <pageMargins left="0.7" right="0.7" top="0.78740157499999996" bottom="0.78740157499999996" header="0.3" footer="0.3"/>
  <pageSetup paperSize="9" orientation="portrait" r:id="rId2"/>
  <tableParts count="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6BE37-01D7-4D17-9150-C63625985096}">
  <sheetPr codeName="Tabelle4"/>
  <dimension ref="A1:H315"/>
  <sheetViews>
    <sheetView workbookViewId="0">
      <selection activeCell="H107" sqref="H107"/>
    </sheetView>
  </sheetViews>
  <sheetFormatPr baseColWidth="10" defaultColWidth="11.44140625" defaultRowHeight="14.4" x14ac:dyDescent="0.3"/>
  <cols>
    <col min="1" max="1" width="37.33203125" customWidth="1"/>
    <col min="2" max="2" width="23.88671875" style="20" customWidth="1"/>
    <col min="3" max="3" width="11.5546875" style="19"/>
    <col min="4" max="4" width="14.33203125" customWidth="1"/>
    <col min="6" max="6" width="15.6640625" customWidth="1"/>
  </cols>
  <sheetData>
    <row r="1" spans="1:8" x14ac:dyDescent="0.3">
      <c r="A1" t="s">
        <v>355</v>
      </c>
    </row>
    <row r="2" spans="1:8" x14ac:dyDescent="0.3">
      <c r="A2" t="s">
        <v>738</v>
      </c>
      <c r="B2" s="20" t="s">
        <v>739</v>
      </c>
      <c r="F2" t="s">
        <v>30</v>
      </c>
    </row>
    <row r="3" spans="1:8" x14ac:dyDescent="0.3">
      <c r="A3" s="17" t="str">
        <f>IF(Report!AA48=0,"",Report!AA48)</f>
        <v/>
      </c>
      <c r="B3" s="18" t="str">
        <f>TRIM(LEFT(A3,2))</f>
        <v/>
      </c>
      <c r="C3" s="19" t="str">
        <f>TEXT(B3,"00")</f>
        <v/>
      </c>
      <c r="D3" t="str" cm="1">
        <f t="array" ref="D3">_xlfn._xlws.SORT(_xlfn.UNIQUE(C3:C315))</f>
        <v/>
      </c>
      <c r="E3" t="str">
        <f>TEXT(D3,"0")</f>
        <v/>
      </c>
    </row>
    <row r="4" spans="1:8" x14ac:dyDescent="0.3">
      <c r="A4" s="17" t="str">
        <f>IF(Report!AA49=0,"",Report!AA49)</f>
        <v/>
      </c>
      <c r="B4" s="18" t="str">
        <f t="shared" ref="B4:B38" si="0">TRIM(LEFT(A4,2))</f>
        <v/>
      </c>
      <c r="C4" s="19" t="str">
        <f t="shared" ref="C4:C38" si="1">TEXT(B4,"00")</f>
        <v/>
      </c>
      <c r="E4" t="str">
        <f t="shared" ref="E4:E38" si="2">TEXT(D4,"0")</f>
        <v>0</v>
      </c>
      <c r="F4" t="e" cm="1">
        <f t="array" ref="F4">_xlfn.XLOOKUP(Report!$AB$5,Translation!$C$1:$F$1,_xlfn.XLOOKUP(E4,Translation!B61:$B$111,Translation!C61:$F$111))</f>
        <v>#N/A</v>
      </c>
      <c r="H4" t="e" cm="1">
        <f t="array" ref="H4">VLOOKUP(E4,Translation!$B$60:$F$110,_xlfn.IFS(Report!$AB$5="DE",2,Report!$AB$5="EN",3,Report!$AB$5="CZ",4,Report!$AB$5="CN",5))</f>
        <v>#N/A</v>
      </c>
    </row>
    <row r="5" spans="1:8" x14ac:dyDescent="0.3">
      <c r="A5" s="17" t="str">
        <f>IF(Report!AA50=0,"",Report!AA50)</f>
        <v/>
      </c>
      <c r="B5" s="18" t="str">
        <f t="shared" si="0"/>
        <v/>
      </c>
      <c r="C5" s="19" t="str">
        <f t="shared" si="1"/>
        <v/>
      </c>
      <c r="E5" t="str">
        <f t="shared" si="2"/>
        <v>0</v>
      </c>
      <c r="F5" t="e" cm="1">
        <f t="array" ref="F5">_xlfn.XLOOKUP(Report!$AB$5,Translation!$C$1:$F$1,_xlfn.XLOOKUP(E5,Translation!B62:$B$111,Translation!C62:$F$111))</f>
        <v>#N/A</v>
      </c>
      <c r="H5" t="e" cm="1">
        <f t="array" ref="H5">VLOOKUP(E5,Translation!$B$60:$F$110,_xlfn.IFS(Report!$AB$5="DE",2,Report!$AB$5="EN",3,Report!$AB$5="CZ",4,Report!$AB$5="CN",5))</f>
        <v>#N/A</v>
      </c>
    </row>
    <row r="6" spans="1:8" x14ac:dyDescent="0.3">
      <c r="A6" s="17" t="str">
        <f>IF(Report!AA51=0,"",Report!AA51)</f>
        <v xml:space="preserve"> </v>
      </c>
      <c r="B6" s="18" t="str">
        <f t="shared" si="0"/>
        <v/>
      </c>
      <c r="C6" s="19" t="str">
        <f t="shared" si="1"/>
        <v/>
      </c>
      <c r="E6" t="str">
        <f t="shared" si="2"/>
        <v>0</v>
      </c>
      <c r="F6" t="e" cm="1">
        <f t="array" ref="F6">_xlfn.XLOOKUP(Report!$AB$5,Translation!$C$1:$F$1,_xlfn.XLOOKUP(E6,Translation!B63:$B$111,Translation!C63:$F$111))</f>
        <v>#N/A</v>
      </c>
      <c r="H6" t="e" cm="1">
        <f t="array" ref="H6">VLOOKUP(E6,Translation!$B$60:$F$110,_xlfn.IFS(Report!$AB$5="DE",2,Report!$AB$5="EN",3,Report!$AB$5="CZ",4,Report!$AB$5="CN",5))</f>
        <v>#N/A</v>
      </c>
    </row>
    <row r="7" spans="1:8" x14ac:dyDescent="0.3">
      <c r="A7" s="17" t="str">
        <f>IF(Report!AA52=0,"",Report!AA52)</f>
        <v xml:space="preserve"> </v>
      </c>
      <c r="B7" s="18" t="str">
        <f t="shared" si="0"/>
        <v/>
      </c>
      <c r="C7" s="19" t="str">
        <f t="shared" si="1"/>
        <v/>
      </c>
      <c r="E7" t="str">
        <f t="shared" si="2"/>
        <v>0</v>
      </c>
      <c r="F7" t="e" cm="1">
        <f t="array" ref="F7">_xlfn.XLOOKUP(Report!$AB$5,Translation!$C$1:$F$1,_xlfn.XLOOKUP(E7,Translation!B64:$B$111,Translation!C64:$F$111))</f>
        <v>#N/A</v>
      </c>
      <c r="H7" t="e" cm="1">
        <f t="array" ref="H7">VLOOKUP(E7,Translation!$B$60:$F$110,_xlfn.IFS(Report!$AB$5="DE",2,Report!$AB$5="EN",3,Report!$AB$5="CZ",4,Report!$AB$5="CN",5))</f>
        <v>#N/A</v>
      </c>
    </row>
    <row r="8" spans="1:8" x14ac:dyDescent="0.3">
      <c r="A8" s="17" t="str">
        <f>IF(Report!AA53=0,"",Report!AA53)</f>
        <v/>
      </c>
      <c r="B8" s="18" t="str">
        <f t="shared" si="0"/>
        <v/>
      </c>
      <c r="C8" s="19" t="str">
        <f t="shared" si="1"/>
        <v/>
      </c>
      <c r="E8" t="str">
        <f t="shared" si="2"/>
        <v>0</v>
      </c>
      <c r="F8" t="e" cm="1">
        <f t="array" ref="F8">_xlfn.XLOOKUP(Report!$AB$5,Translation!$C$1:$F$1,_xlfn.XLOOKUP(E8,Translation!B65:$B$111,Translation!C65:$F$111))</f>
        <v>#N/A</v>
      </c>
      <c r="H8" t="e" cm="1">
        <f t="array" ref="H8">VLOOKUP(E8,Translation!$B$60:$F$110,_xlfn.IFS(Report!$AB$5="DE",2,Report!$AB$5="EN",3,Report!$AB$5="CZ",4,Report!$AB$5="CN",5))</f>
        <v>#N/A</v>
      </c>
    </row>
    <row r="9" spans="1:8" x14ac:dyDescent="0.3">
      <c r="A9" s="17" t="str">
        <f>IF(Report!AA54=0,"",Report!AA54)</f>
        <v/>
      </c>
      <c r="B9" s="18" t="str">
        <f t="shared" si="0"/>
        <v/>
      </c>
      <c r="C9" s="19" t="str">
        <f t="shared" si="1"/>
        <v/>
      </c>
      <c r="E9" t="str">
        <f t="shared" si="2"/>
        <v>0</v>
      </c>
      <c r="F9" t="e" cm="1">
        <f t="array" ref="F9">_xlfn.XLOOKUP(Report!$AB$5,Translation!$C$1:$F$1,_xlfn.XLOOKUP(E9,Translation!B66:$B$111,Translation!C66:$F$111))</f>
        <v>#N/A</v>
      </c>
      <c r="H9" t="e" cm="1">
        <f t="array" ref="H9">VLOOKUP(E9,Translation!$B$60:$F$110,_xlfn.IFS(Report!$AB$5="DE",2,Report!$AB$5="EN",3,Report!$AB$5="CZ",4,Report!$AB$5="CN",5))</f>
        <v>#N/A</v>
      </c>
    </row>
    <row r="10" spans="1:8" x14ac:dyDescent="0.3">
      <c r="A10" s="17" t="str">
        <f>IF(Report!AA55=0,"",Report!AA55)</f>
        <v xml:space="preserve"> </v>
      </c>
      <c r="B10" s="18" t="str">
        <f t="shared" si="0"/>
        <v/>
      </c>
      <c r="C10" s="19" t="str">
        <f t="shared" si="1"/>
        <v/>
      </c>
      <c r="E10" t="str">
        <f t="shared" si="2"/>
        <v>0</v>
      </c>
      <c r="F10" t="e" cm="1">
        <f t="array" ref="F10">_xlfn.XLOOKUP(Report!$AB$5,Translation!$C$1:$F$1,_xlfn.XLOOKUP(E10,Translation!B67:$B$111,Translation!C67:$F$111))</f>
        <v>#N/A</v>
      </c>
      <c r="H10" t="e" cm="1">
        <f t="array" ref="H10">VLOOKUP(E10,Translation!$B$60:$F$110,_xlfn.IFS(Report!$AB$5="DE",2,Report!$AB$5="EN",3,Report!$AB$5="CZ",4,Report!$AB$5="CN",5))</f>
        <v>#N/A</v>
      </c>
    </row>
    <row r="11" spans="1:8" x14ac:dyDescent="0.3">
      <c r="A11" s="17" t="str">
        <f>IF(Report!AA56=0,"",Report!AA56)</f>
        <v/>
      </c>
      <c r="B11" s="18" t="str">
        <f t="shared" si="0"/>
        <v/>
      </c>
      <c r="C11" s="19" t="str">
        <f t="shared" si="1"/>
        <v/>
      </c>
      <c r="E11" t="str">
        <f t="shared" si="2"/>
        <v>0</v>
      </c>
      <c r="F11" t="e" cm="1">
        <f t="array" ref="F11">_xlfn.XLOOKUP(Report!$AB$5,Translation!$C$1:$F$1,_xlfn.XLOOKUP(E11,Translation!B68:$B$111,Translation!C68:$F$111))</f>
        <v>#N/A</v>
      </c>
      <c r="H11" t="e" cm="1">
        <f t="array" ref="H11">VLOOKUP(E11,Translation!$B$60:$F$110,_xlfn.IFS(Report!$AB$5="DE",2,Report!$AB$5="EN",3,Report!$AB$5="CZ",4,Report!$AB$5="CN",5))</f>
        <v>#N/A</v>
      </c>
    </row>
    <row r="12" spans="1:8" x14ac:dyDescent="0.3">
      <c r="A12" s="17" t="str">
        <f>IF(Report!AA57=0,"",Report!AA57)</f>
        <v/>
      </c>
      <c r="B12" s="18" t="str">
        <f t="shared" si="0"/>
        <v/>
      </c>
      <c r="C12" s="19" t="str">
        <f t="shared" si="1"/>
        <v/>
      </c>
      <c r="E12" t="str">
        <f t="shared" si="2"/>
        <v>0</v>
      </c>
      <c r="F12" t="e" cm="1">
        <f t="array" ref="F12">_xlfn.XLOOKUP(Report!$AB$5,Translation!$C$1:$F$1,_xlfn.XLOOKUP(E12,Translation!B69:$B$111,Translation!C69:$F$111))</f>
        <v>#N/A</v>
      </c>
      <c r="H12" t="e" cm="1">
        <f t="array" ref="H12">VLOOKUP(E12,Translation!$B$60:$F$110,_xlfn.IFS(Report!$AB$5="DE",2,Report!$AB$5="EN",3,Report!$AB$5="CZ",4,Report!$AB$5="CN",5))</f>
        <v>#N/A</v>
      </c>
    </row>
    <row r="13" spans="1:8" x14ac:dyDescent="0.3">
      <c r="A13" s="17" t="str">
        <f>IF(Report!AA58=0,"",Report!AA58)</f>
        <v/>
      </c>
      <c r="B13" s="18" t="str">
        <f t="shared" si="0"/>
        <v/>
      </c>
      <c r="C13" s="19" t="str">
        <f t="shared" si="1"/>
        <v/>
      </c>
      <c r="E13" t="str">
        <f t="shared" si="2"/>
        <v>0</v>
      </c>
      <c r="F13" t="e" cm="1">
        <f t="array" ref="F13">_xlfn.XLOOKUP(Report!$AB$5,Translation!$C$1:$F$1,_xlfn.XLOOKUP(E13,Translation!B70:$B$111,Translation!C70:$F$111))</f>
        <v>#N/A</v>
      </c>
      <c r="H13" t="e" cm="1">
        <f t="array" ref="H13">VLOOKUP(E13,Translation!$B$60:$F$110,_xlfn.IFS(Report!$AB$5="DE",2,Report!$AB$5="EN",3,Report!$AB$5="CZ",4,Report!$AB$5="CN",5))</f>
        <v>#N/A</v>
      </c>
    </row>
    <row r="14" spans="1:8" x14ac:dyDescent="0.3">
      <c r="A14" s="17" t="str">
        <f>IF(Report!AA59=0,"",Report!AA59)</f>
        <v/>
      </c>
      <c r="B14" s="18" t="str">
        <f t="shared" si="0"/>
        <v/>
      </c>
      <c r="C14" s="19" t="str">
        <f t="shared" si="1"/>
        <v/>
      </c>
      <c r="E14" t="str">
        <f t="shared" si="2"/>
        <v>0</v>
      </c>
      <c r="F14" t="e" cm="1">
        <f t="array" ref="F14">_xlfn.XLOOKUP(Report!$AB$5,Translation!$C$1:$F$1,_xlfn.XLOOKUP(E14,Translation!B71:$B$111,Translation!C71:$F$111))</f>
        <v>#N/A</v>
      </c>
      <c r="H14" t="e" cm="1">
        <f t="array" ref="H14">VLOOKUP(E14,Translation!$B$60:$F$110,_xlfn.IFS(Report!$AB$5="DE",2,Report!$AB$5="EN",3,Report!$AB$5="CZ",4,Report!$AB$5="CN",5))</f>
        <v>#N/A</v>
      </c>
    </row>
    <row r="15" spans="1:8" x14ac:dyDescent="0.3">
      <c r="A15" s="17" t="str">
        <f>IF(Report!AA60=0,"",Report!AA60)</f>
        <v/>
      </c>
      <c r="B15" s="18" t="str">
        <f t="shared" si="0"/>
        <v/>
      </c>
      <c r="C15" s="19" t="str">
        <f t="shared" si="1"/>
        <v/>
      </c>
      <c r="E15" t="str">
        <f t="shared" si="2"/>
        <v>0</v>
      </c>
      <c r="F15" t="e" cm="1">
        <f t="array" ref="F15">_xlfn.XLOOKUP(Report!$AB$5,Translation!$C$1:$F$1,_xlfn.XLOOKUP(E15,Translation!B72:$B$111,Translation!C72:$F$111))</f>
        <v>#N/A</v>
      </c>
      <c r="H15" t="e" cm="1">
        <f t="array" ref="H15">VLOOKUP(E15,Translation!$B$60:$F$110,_xlfn.IFS(Report!$AB$5="DE",2,Report!$AB$5="EN",3,Report!$AB$5="CZ",4,Report!$AB$5="CN",5))</f>
        <v>#N/A</v>
      </c>
    </row>
    <row r="16" spans="1:8" x14ac:dyDescent="0.3">
      <c r="A16" s="17" t="str">
        <f>IF(Report!AA61=0,"",Report!AA61)</f>
        <v/>
      </c>
      <c r="B16" s="18" t="str">
        <f t="shared" si="0"/>
        <v/>
      </c>
      <c r="C16" s="19" t="str">
        <f t="shared" si="1"/>
        <v/>
      </c>
      <c r="E16" t="str">
        <f t="shared" si="2"/>
        <v>0</v>
      </c>
      <c r="F16" t="e" cm="1">
        <f t="array" ref="F16">_xlfn.XLOOKUP(Report!$AB$5,Translation!$C$1:$F$1,_xlfn.XLOOKUP(E16,Translation!B73:$B$111,Translation!C73:$F$111))</f>
        <v>#N/A</v>
      </c>
      <c r="H16" t="e" cm="1">
        <f t="array" ref="H16">VLOOKUP(E16,Translation!$B$60:$F$110,_xlfn.IFS(Report!$AB$5="DE",2,Report!$AB$5="EN",3,Report!$AB$5="CZ",4,Report!$AB$5="CN",5))</f>
        <v>#N/A</v>
      </c>
    </row>
    <row r="17" spans="1:8" x14ac:dyDescent="0.3">
      <c r="A17" s="17" t="str">
        <f>IF(Report!AA62=0,"",Report!AA62)</f>
        <v/>
      </c>
      <c r="B17" s="18" t="str">
        <f t="shared" si="0"/>
        <v/>
      </c>
      <c r="C17" s="19" t="str">
        <f t="shared" si="1"/>
        <v/>
      </c>
      <c r="E17" t="str">
        <f t="shared" si="2"/>
        <v>0</v>
      </c>
      <c r="F17" t="e" cm="1">
        <f t="array" ref="F17">_xlfn.XLOOKUP(Report!$AB$5,Translation!$C$1:$F$1,_xlfn.XLOOKUP(E17,Translation!B74:$B$111,Translation!C74:$F$111))</f>
        <v>#N/A</v>
      </c>
      <c r="H17" t="e" cm="1">
        <f t="array" ref="H17">VLOOKUP(E17,Translation!$B$60:$F$110,_xlfn.IFS(Report!$AB$5="DE",2,Report!$AB$5="EN",3,Report!$AB$5="CZ",4,Report!$AB$5="CN",5))</f>
        <v>#N/A</v>
      </c>
    </row>
    <row r="18" spans="1:8" x14ac:dyDescent="0.3">
      <c r="A18" s="17" t="str">
        <f>IF(Report!AA63=0,"",Report!AA63)</f>
        <v/>
      </c>
      <c r="B18" s="18" t="str">
        <f t="shared" si="0"/>
        <v/>
      </c>
      <c r="C18" s="19" t="str">
        <f t="shared" si="1"/>
        <v/>
      </c>
      <c r="E18" t="str">
        <f t="shared" si="2"/>
        <v>0</v>
      </c>
      <c r="F18" t="e" cm="1">
        <f t="array" ref="F18">_xlfn.XLOOKUP(Report!$AB$5,Translation!$C$1:$F$1,_xlfn.XLOOKUP(E18,Translation!B75:$B$111,Translation!C75:$F$111))</f>
        <v>#N/A</v>
      </c>
      <c r="H18" t="e" cm="1">
        <f t="array" ref="H18">VLOOKUP(E18,Translation!$B$60:$F$110,_xlfn.IFS(Report!$AB$5="DE",2,Report!$AB$5="EN",3,Report!$AB$5="CZ",4,Report!$AB$5="CN",5))</f>
        <v>#N/A</v>
      </c>
    </row>
    <row r="19" spans="1:8" x14ac:dyDescent="0.3">
      <c r="A19" s="17" t="str">
        <f>IF(Report!AA64=0,"",Report!AA64)</f>
        <v/>
      </c>
      <c r="B19" s="18" t="str">
        <f t="shared" si="0"/>
        <v/>
      </c>
      <c r="C19" s="19" t="str">
        <f t="shared" si="1"/>
        <v/>
      </c>
      <c r="E19" t="str">
        <f t="shared" si="2"/>
        <v>0</v>
      </c>
      <c r="F19" t="e" cm="1">
        <f t="array" ref="F19">_xlfn.XLOOKUP(Report!$AB$5,Translation!$C$1:$F$1,_xlfn.XLOOKUP(E19,Translation!B76:$B$111,Translation!C76:$F$111))</f>
        <v>#N/A</v>
      </c>
      <c r="H19" t="e" cm="1">
        <f t="array" ref="H19">VLOOKUP(E19,Translation!$B$60:$F$110,_xlfn.IFS(Report!$AB$5="DE",2,Report!$AB$5="EN",3,Report!$AB$5="CZ",4,Report!$AB$5="CN",5))</f>
        <v>#N/A</v>
      </c>
    </row>
    <row r="20" spans="1:8" x14ac:dyDescent="0.3">
      <c r="A20" s="17" t="str">
        <f>IF(Report!AA65=0,"",Report!AA65)</f>
        <v/>
      </c>
      <c r="B20" s="18" t="str">
        <f t="shared" si="0"/>
        <v/>
      </c>
      <c r="C20" s="19" t="str">
        <f t="shared" si="1"/>
        <v/>
      </c>
      <c r="E20" t="str">
        <f t="shared" si="2"/>
        <v>0</v>
      </c>
      <c r="F20" t="e" cm="1">
        <f t="array" ref="F20">_xlfn.XLOOKUP(Report!$AB$5,Translation!$C$1:$F$1,_xlfn.XLOOKUP(E20,Translation!B77:$B$111,Translation!C77:$F$111))</f>
        <v>#N/A</v>
      </c>
      <c r="H20" t="e" cm="1">
        <f t="array" ref="H20">VLOOKUP(E20,Translation!$B$60:$F$110,_xlfn.IFS(Report!$AB$5="DE",2,Report!$AB$5="EN",3,Report!$AB$5="CZ",4,Report!$AB$5="CN",5))</f>
        <v>#N/A</v>
      </c>
    </row>
    <row r="21" spans="1:8" x14ac:dyDescent="0.3">
      <c r="A21" s="17" t="str">
        <f>IF(Report!AA66=0,"",Report!AA66)</f>
        <v/>
      </c>
      <c r="B21" s="18" t="str">
        <f t="shared" si="0"/>
        <v/>
      </c>
      <c r="C21" s="19" t="str">
        <f t="shared" si="1"/>
        <v/>
      </c>
      <c r="E21" t="str">
        <f t="shared" si="2"/>
        <v>0</v>
      </c>
      <c r="F21" t="e" cm="1">
        <f t="array" ref="F21">_xlfn.XLOOKUP(Report!$AB$5,Translation!$C$1:$F$1,_xlfn.XLOOKUP(E21,Translation!B78:$B$111,Translation!C78:$F$111))</f>
        <v>#N/A</v>
      </c>
      <c r="H21" t="e" cm="1">
        <f t="array" ref="H21">VLOOKUP(E21,Translation!$B$60:$F$110,_xlfn.IFS(Report!$AB$5="DE",2,Report!$AB$5="EN",3,Report!$AB$5="CZ",4,Report!$AB$5="CN",5))</f>
        <v>#N/A</v>
      </c>
    </row>
    <row r="22" spans="1:8" x14ac:dyDescent="0.3">
      <c r="A22" s="17" t="str">
        <f>IF(Report!AA67=0,"",Report!AA67)</f>
        <v/>
      </c>
      <c r="B22" s="18" t="str">
        <f t="shared" si="0"/>
        <v/>
      </c>
      <c r="C22" s="19" t="str">
        <f t="shared" si="1"/>
        <v/>
      </c>
      <c r="E22" t="str">
        <f t="shared" si="2"/>
        <v>0</v>
      </c>
      <c r="F22" t="e" cm="1">
        <f t="array" ref="F22">_xlfn.XLOOKUP(Report!$AB$5,Translation!$C$1:$F$1,_xlfn.XLOOKUP(E22,Translation!B79:$B$111,Translation!C79:$F$111))</f>
        <v>#N/A</v>
      </c>
      <c r="H22" t="e" cm="1">
        <f t="array" ref="H22">VLOOKUP(E22,Translation!$B$60:$F$110,_xlfn.IFS(Report!$AB$5="DE",2,Report!$AB$5="EN",3,Report!$AB$5="CZ",4,Report!$AB$5="CN",5))</f>
        <v>#N/A</v>
      </c>
    </row>
    <row r="23" spans="1:8" x14ac:dyDescent="0.3">
      <c r="A23" s="17" t="str">
        <f>IF(Report!AA68=0,"",Report!AA68)</f>
        <v/>
      </c>
      <c r="B23" s="18" t="str">
        <f t="shared" si="0"/>
        <v/>
      </c>
      <c r="C23" s="19" t="str">
        <f t="shared" si="1"/>
        <v/>
      </c>
      <c r="E23" t="str">
        <f t="shared" si="2"/>
        <v>0</v>
      </c>
      <c r="F23" t="e" cm="1">
        <f t="array" ref="F23">_xlfn.XLOOKUP(Report!$AB$5,Translation!$C$1:$F$1,_xlfn.XLOOKUP(E23,Translation!B80:$B$111,Translation!C80:$F$111))</f>
        <v>#N/A</v>
      </c>
      <c r="H23" t="e" cm="1">
        <f t="array" ref="H23">VLOOKUP(E23,Translation!$B$60:$F$110,_xlfn.IFS(Report!$AB$5="DE",2,Report!$AB$5="EN",3,Report!$AB$5="CZ",4,Report!$AB$5="CN",5))</f>
        <v>#N/A</v>
      </c>
    </row>
    <row r="24" spans="1:8" x14ac:dyDescent="0.3">
      <c r="A24" s="17" t="str">
        <f>IF(Report!AA69=0,"",Report!AA69)</f>
        <v/>
      </c>
      <c r="B24" s="18" t="str">
        <f t="shared" si="0"/>
        <v/>
      </c>
      <c r="C24" s="19" t="str">
        <f t="shared" si="1"/>
        <v/>
      </c>
      <c r="E24" t="str">
        <f t="shared" si="2"/>
        <v>0</v>
      </c>
      <c r="F24" t="e" cm="1">
        <f t="array" ref="F24">_xlfn.XLOOKUP(Report!$AB$5,Translation!$C$1:$F$1,_xlfn.XLOOKUP(E24,Translation!B81:$B$111,Translation!C81:$F$111))</f>
        <v>#N/A</v>
      </c>
      <c r="H24" t="e" cm="1">
        <f t="array" ref="H24">VLOOKUP(E24,Translation!$B$60:$F$110,_xlfn.IFS(Report!$AB$5="DE",2,Report!$AB$5="EN",3,Report!$AB$5="CZ",4,Report!$AB$5="CN",5))</f>
        <v>#N/A</v>
      </c>
    </row>
    <row r="25" spans="1:8" x14ac:dyDescent="0.3">
      <c r="A25" s="17" t="str">
        <f>IF(Report!AA70=0,"",Report!AA70)</f>
        <v/>
      </c>
      <c r="B25" s="18" t="str">
        <f t="shared" si="0"/>
        <v/>
      </c>
      <c r="C25" s="19" t="str">
        <f t="shared" si="1"/>
        <v/>
      </c>
      <c r="E25" t="str">
        <f t="shared" si="2"/>
        <v>0</v>
      </c>
      <c r="F25" t="e" cm="1">
        <f t="array" ref="F25">_xlfn.XLOOKUP(Report!$AB$5,Translation!$C$1:$F$1,_xlfn.XLOOKUP(E25,Translation!B82:$B$111,Translation!C82:$F$111))</f>
        <v>#N/A</v>
      </c>
      <c r="H25" t="e" cm="1">
        <f t="array" ref="H25">VLOOKUP(E25,Translation!$B$60:$F$110,_xlfn.IFS(Report!$AB$5="DE",2,Report!$AB$5="EN",3,Report!$AB$5="CZ",4,Report!$AB$5="CN",5))</f>
        <v>#N/A</v>
      </c>
    </row>
    <row r="26" spans="1:8" x14ac:dyDescent="0.3">
      <c r="A26" s="17" t="str">
        <f>IF(Report!AA71=0,"",Report!AA71)</f>
        <v/>
      </c>
      <c r="B26" s="18" t="str">
        <f t="shared" si="0"/>
        <v/>
      </c>
      <c r="C26" s="19" t="str">
        <f t="shared" si="1"/>
        <v/>
      </c>
      <c r="E26" t="str">
        <f t="shared" si="2"/>
        <v>0</v>
      </c>
      <c r="F26" t="e" cm="1">
        <f t="array" ref="F26">_xlfn.XLOOKUP(Report!$AB$5,Translation!$C$1:$F$1,_xlfn.XLOOKUP(E26,Translation!B83:$B$111,Translation!C83:$F$111))</f>
        <v>#N/A</v>
      </c>
      <c r="H26" t="e" cm="1">
        <f t="array" ref="H26">VLOOKUP(E26,Translation!$B$60:$F$110,_xlfn.IFS(Report!$AB$5="DE",2,Report!$AB$5="EN",3,Report!$AB$5="CZ",4,Report!$AB$5="CN",5))</f>
        <v>#N/A</v>
      </c>
    </row>
    <row r="27" spans="1:8" x14ac:dyDescent="0.3">
      <c r="A27" s="17" t="str">
        <f>IF(Report!AA72=0,"",Report!AA72)</f>
        <v/>
      </c>
      <c r="B27" s="18" t="str">
        <f t="shared" si="0"/>
        <v/>
      </c>
      <c r="C27" s="19" t="str">
        <f t="shared" si="1"/>
        <v/>
      </c>
      <c r="E27" t="str">
        <f t="shared" si="2"/>
        <v>0</v>
      </c>
      <c r="F27" t="e" cm="1">
        <f t="array" ref="F27">_xlfn.XLOOKUP(Report!$AB$5,Translation!$C$1:$F$1,_xlfn.XLOOKUP(E27,Translation!B84:$B$111,Translation!C84:$F$111))</f>
        <v>#N/A</v>
      </c>
      <c r="H27" t="e" cm="1">
        <f t="array" ref="H27">VLOOKUP(E27,Translation!$B$60:$F$110,_xlfn.IFS(Report!$AB$5="DE",2,Report!$AB$5="EN",3,Report!$AB$5="CZ",4,Report!$AB$5="CN",5))</f>
        <v>#N/A</v>
      </c>
    </row>
    <row r="28" spans="1:8" x14ac:dyDescent="0.3">
      <c r="A28" s="17" t="str">
        <f>IF(Report!AA73=0,"",Report!AA73)</f>
        <v/>
      </c>
      <c r="B28" s="18" t="str">
        <f t="shared" si="0"/>
        <v/>
      </c>
      <c r="C28" s="19" t="str">
        <f t="shared" si="1"/>
        <v/>
      </c>
      <c r="E28" t="str">
        <f t="shared" si="2"/>
        <v>0</v>
      </c>
      <c r="F28" t="e" cm="1">
        <f t="array" ref="F28">_xlfn.XLOOKUP(Report!$AB$5,Translation!$C$1:$F$1,_xlfn.XLOOKUP(E28,Translation!B85:$B$111,Translation!C85:$F$111))</f>
        <v>#N/A</v>
      </c>
      <c r="H28" t="e" cm="1">
        <f t="array" ref="H28">VLOOKUP(E28,Translation!$B$60:$F$110,_xlfn.IFS(Report!$AB$5="DE",2,Report!$AB$5="EN",3,Report!$AB$5="CZ",4,Report!$AB$5="CN",5))</f>
        <v>#N/A</v>
      </c>
    </row>
    <row r="29" spans="1:8" x14ac:dyDescent="0.3">
      <c r="A29" s="17" t="str">
        <f>IF(Report!AA74=0,"",Report!AA74)</f>
        <v/>
      </c>
      <c r="B29" s="18" t="str">
        <f t="shared" si="0"/>
        <v/>
      </c>
      <c r="C29" s="19" t="str">
        <f t="shared" si="1"/>
        <v/>
      </c>
      <c r="E29" t="str">
        <f t="shared" si="2"/>
        <v>0</v>
      </c>
      <c r="F29" t="e" cm="1">
        <f t="array" ref="F29">_xlfn.XLOOKUP(Report!$AB$5,Translation!$C$1:$F$1,_xlfn.XLOOKUP(E29,Translation!B86:$B$111,Translation!C86:$F$111))</f>
        <v>#N/A</v>
      </c>
      <c r="H29" t="e" cm="1">
        <f t="array" ref="H29">VLOOKUP(E29,Translation!$B$60:$F$110,_xlfn.IFS(Report!$AB$5="DE",2,Report!$AB$5="EN",3,Report!$AB$5="CZ",4,Report!$AB$5="CN",5))</f>
        <v>#N/A</v>
      </c>
    </row>
    <row r="30" spans="1:8" x14ac:dyDescent="0.3">
      <c r="A30" s="17" t="str">
        <f>IF(Report!AA75=0,"",Report!AA75)</f>
        <v/>
      </c>
      <c r="B30" s="18" t="str">
        <f t="shared" si="0"/>
        <v/>
      </c>
      <c r="C30" s="19" t="str">
        <f t="shared" si="1"/>
        <v/>
      </c>
      <c r="E30" t="str">
        <f t="shared" si="2"/>
        <v>0</v>
      </c>
      <c r="F30" t="e" cm="1">
        <f t="array" ref="F30">_xlfn.XLOOKUP(Report!$AB$5,Translation!$C$1:$F$1,_xlfn.XLOOKUP(E30,Translation!B87:$B$111,Translation!C87:$F$111))</f>
        <v>#N/A</v>
      </c>
      <c r="H30" t="e" cm="1">
        <f t="array" ref="H30">VLOOKUP(E30,Translation!$B$60:$F$110,_xlfn.IFS(Report!$AB$5="DE",2,Report!$AB$5="EN",3,Report!$AB$5="CZ",4,Report!$AB$5="CN",5))</f>
        <v>#N/A</v>
      </c>
    </row>
    <row r="31" spans="1:8" x14ac:dyDescent="0.3">
      <c r="A31" s="17" t="str">
        <f>IF(Report!AA76=0,"",Report!AA76)</f>
        <v/>
      </c>
      <c r="B31" s="18" t="str">
        <f t="shared" si="0"/>
        <v/>
      </c>
      <c r="C31" s="19" t="str">
        <f t="shared" si="1"/>
        <v/>
      </c>
      <c r="E31" t="str">
        <f t="shared" si="2"/>
        <v>0</v>
      </c>
      <c r="F31" t="e" cm="1">
        <f t="array" ref="F31">_xlfn.XLOOKUP(Report!$AB$5,Translation!$C$1:$F$1,_xlfn.XLOOKUP(E31,Translation!B88:$B$111,Translation!C88:$F$111))</f>
        <v>#N/A</v>
      </c>
      <c r="H31" t="e" cm="1">
        <f t="array" ref="H31">VLOOKUP(E31,Translation!$B$60:$F$110,_xlfn.IFS(Report!$AB$5="DE",2,Report!$AB$5="EN",3,Report!$AB$5="CZ",4,Report!$AB$5="CN",5))</f>
        <v>#N/A</v>
      </c>
    </row>
    <row r="32" spans="1:8" x14ac:dyDescent="0.3">
      <c r="A32" s="17" t="str">
        <f>IF(Report!AA77=0,"",Report!AA77)</f>
        <v/>
      </c>
      <c r="B32" s="18" t="str">
        <f t="shared" si="0"/>
        <v/>
      </c>
      <c r="C32" s="19" t="str">
        <f t="shared" si="1"/>
        <v/>
      </c>
      <c r="E32" t="str">
        <f t="shared" si="2"/>
        <v>0</v>
      </c>
      <c r="F32" t="e" cm="1">
        <f t="array" ref="F32">_xlfn.XLOOKUP(Report!$AB$5,Translation!$C$1:$F$1,_xlfn.XLOOKUP(E32,Translation!B89:$B$111,Translation!C89:$F$111))</f>
        <v>#N/A</v>
      </c>
      <c r="H32" t="e" cm="1">
        <f t="array" ref="H32">VLOOKUP(E32,Translation!$B$60:$F$110,_xlfn.IFS(Report!$AB$5="DE",2,Report!$AB$5="EN",3,Report!$AB$5="CZ",4,Report!$AB$5="CN",5))</f>
        <v>#N/A</v>
      </c>
    </row>
    <row r="33" spans="1:8" x14ac:dyDescent="0.3">
      <c r="A33" s="17" t="str">
        <f>IF(Report!AA78=0,"",Report!AA78)</f>
        <v/>
      </c>
      <c r="B33" s="18" t="str">
        <f t="shared" si="0"/>
        <v/>
      </c>
      <c r="C33" s="19" t="str">
        <f t="shared" si="1"/>
        <v/>
      </c>
      <c r="E33" t="str">
        <f t="shared" si="2"/>
        <v>0</v>
      </c>
      <c r="F33" t="e" cm="1">
        <f t="array" ref="F33">_xlfn.XLOOKUP(Report!$AB$5,Translation!$C$1:$F$1,_xlfn.XLOOKUP(E33,Translation!B90:$B$111,Translation!C90:$F$111))</f>
        <v>#N/A</v>
      </c>
      <c r="H33" t="e" cm="1">
        <f t="array" ref="H33">VLOOKUP(E33,Translation!$B$60:$F$110,_xlfn.IFS(Report!$AB$5="DE",2,Report!$AB$5="EN",3,Report!$AB$5="CZ",4,Report!$AB$5="CN",5))</f>
        <v>#N/A</v>
      </c>
    </row>
    <row r="34" spans="1:8" x14ac:dyDescent="0.3">
      <c r="A34" s="17" t="str">
        <f>IF(Report!AA79=0,"",Report!AA79)</f>
        <v/>
      </c>
      <c r="B34" s="18" t="str">
        <f t="shared" si="0"/>
        <v/>
      </c>
      <c r="C34" s="19" t="str">
        <f t="shared" si="1"/>
        <v/>
      </c>
      <c r="E34" t="str">
        <f t="shared" si="2"/>
        <v>0</v>
      </c>
      <c r="F34" t="e" cm="1">
        <f t="array" ref="F34">_xlfn.XLOOKUP(Report!$AB$5,Translation!$C$1:$F$1,_xlfn.XLOOKUP(E34,Translation!B91:$B$111,Translation!C91:$F$111))</f>
        <v>#N/A</v>
      </c>
      <c r="H34" t="e" cm="1">
        <f t="array" ref="H34">VLOOKUP(E34,Translation!$B$60:$F$110,_xlfn.IFS(Report!$AB$5="DE",2,Report!$AB$5="EN",3,Report!$AB$5="CZ",4,Report!$AB$5="CN",5))</f>
        <v>#N/A</v>
      </c>
    </row>
    <row r="35" spans="1:8" x14ac:dyDescent="0.3">
      <c r="A35" s="17" t="str">
        <f>IF(Report!AA80=0,"",Report!AA80)</f>
        <v/>
      </c>
      <c r="B35" s="18" t="str">
        <f t="shared" si="0"/>
        <v/>
      </c>
      <c r="C35" s="19" t="str">
        <f t="shared" si="1"/>
        <v/>
      </c>
      <c r="E35" t="str">
        <f t="shared" si="2"/>
        <v>0</v>
      </c>
      <c r="F35" t="e" cm="1">
        <f t="array" ref="F35">_xlfn.XLOOKUP(Report!$AB$5,Translation!$C$1:$F$1,_xlfn.XLOOKUP(E35,Translation!B92:$B$111,Translation!C92:$F$111))</f>
        <v>#N/A</v>
      </c>
      <c r="H35" t="e" cm="1">
        <f t="array" ref="H35">VLOOKUP(E35,Translation!$B$60:$F$110,_xlfn.IFS(Report!$AB$5="DE",2,Report!$AB$5="EN",3,Report!$AB$5="CZ",4,Report!$AB$5="CN",5))</f>
        <v>#N/A</v>
      </c>
    </row>
    <row r="36" spans="1:8" x14ac:dyDescent="0.3">
      <c r="A36" s="17" t="str">
        <f>IF(Report!AA81=0,"",Report!AA81)</f>
        <v/>
      </c>
      <c r="B36" s="18" t="str">
        <f t="shared" si="0"/>
        <v/>
      </c>
      <c r="C36" s="19" t="str">
        <f t="shared" si="1"/>
        <v/>
      </c>
      <c r="E36" t="str">
        <f t="shared" si="2"/>
        <v>0</v>
      </c>
      <c r="F36" t="e" cm="1">
        <f t="array" ref="F36">_xlfn.XLOOKUP(Report!$AB$5,Translation!$C$1:$F$1,_xlfn.XLOOKUP(E36,Translation!B93:$B$111,Translation!C93:$F$111))</f>
        <v>#N/A</v>
      </c>
      <c r="H36" t="e" cm="1">
        <f t="array" ref="H36">VLOOKUP(E36,Translation!$B$60:$F$110,_xlfn.IFS(Report!$AB$5="DE",2,Report!$AB$5="EN",3,Report!$AB$5="CZ",4,Report!$AB$5="CN",5))</f>
        <v>#N/A</v>
      </c>
    </row>
    <row r="37" spans="1:8" x14ac:dyDescent="0.3">
      <c r="A37" s="17" t="str">
        <f>IF(Report!AA82=0,"",Report!AA82)</f>
        <v/>
      </c>
      <c r="B37" s="18" t="str">
        <f t="shared" si="0"/>
        <v/>
      </c>
      <c r="C37" s="19" t="str">
        <f t="shared" si="1"/>
        <v/>
      </c>
      <c r="E37" t="str">
        <f t="shared" si="2"/>
        <v>0</v>
      </c>
      <c r="F37" t="e" cm="1">
        <f t="array" ref="F37">_xlfn.XLOOKUP(Report!$AB$5,Translation!$C$1:$F$1,_xlfn.XLOOKUP(E37,Translation!B94:$B$111,Translation!C94:$F$111))</f>
        <v>#N/A</v>
      </c>
      <c r="H37" t="e" cm="1">
        <f t="array" ref="H37">VLOOKUP(E37,Translation!$B$60:$F$110,_xlfn.IFS(Report!$AB$5="DE",2,Report!$AB$5="EN",3,Report!$AB$5="CZ",4,Report!$AB$5="CN",5))</f>
        <v>#N/A</v>
      </c>
    </row>
    <row r="38" spans="1:8" x14ac:dyDescent="0.3">
      <c r="A38" s="17" t="str">
        <f>IF(Report!AA83=0,"",Report!AA83)</f>
        <v/>
      </c>
      <c r="B38" s="18" t="str">
        <f t="shared" si="0"/>
        <v/>
      </c>
      <c r="C38" s="19" t="str">
        <f t="shared" si="1"/>
        <v/>
      </c>
      <c r="E38" t="str">
        <f t="shared" si="2"/>
        <v>0</v>
      </c>
      <c r="F38" t="e" cm="1">
        <f t="array" ref="F38">_xlfn.XLOOKUP(Report!$AB$5,Translation!$C$1:$F$1,_xlfn.XLOOKUP(E38,Translation!B95:$B$111,Translation!C95:$F$111))</f>
        <v>#N/A</v>
      </c>
      <c r="H38" t="e" cm="1">
        <f t="array" ref="H38">VLOOKUP(E38,Translation!$B$60:$F$110,_xlfn.IFS(Report!$AB$5="DE",2,Report!$AB$5="EN",3,Report!$AB$5="CZ",4,Report!$AB$5="CN",5))</f>
        <v>#N/A</v>
      </c>
    </row>
    <row r="39" spans="1:8" x14ac:dyDescent="0.3">
      <c r="A39" s="17" t="str">
        <f>IF(Report!AA84=0,"",Report!AA84)</f>
        <v/>
      </c>
      <c r="B39" s="18" t="str">
        <f t="shared" ref="B39:B102" si="3">TRIM(LEFT(A39,2))</f>
        <v/>
      </c>
      <c r="C39" s="19" t="str">
        <f t="shared" ref="C39:C102" si="4">TEXT(B39,"00")</f>
        <v/>
      </c>
      <c r="E39" t="str">
        <f t="shared" ref="E39:E102" si="5">TEXT(D39,"0")</f>
        <v>0</v>
      </c>
      <c r="F39" t="e" cm="1">
        <f t="array" ref="F39">_xlfn.XLOOKUP(Report!$AB$5,Translation!$C$1:$F$1,_xlfn.XLOOKUP(E39,Translation!B96:$B$111,Translation!C96:$F$111))</f>
        <v>#N/A</v>
      </c>
      <c r="H39" t="e" cm="1">
        <f t="array" ref="H39">VLOOKUP(E39,Translation!$B$60:$F$110,_xlfn.IFS(Report!$AB$5="DE",2,Report!$AB$5="EN",3,Report!$AB$5="CZ",4,Report!$AB$5="CN",5))</f>
        <v>#N/A</v>
      </c>
    </row>
    <row r="40" spans="1:8" x14ac:dyDescent="0.3">
      <c r="A40" s="17" t="str">
        <f>IF(Report!AA85=0,"",Report!AA85)</f>
        <v/>
      </c>
      <c r="B40" s="18" t="str">
        <f t="shared" si="3"/>
        <v/>
      </c>
      <c r="C40" s="19" t="str">
        <f t="shared" si="4"/>
        <v/>
      </c>
      <c r="E40" t="str">
        <f t="shared" si="5"/>
        <v>0</v>
      </c>
      <c r="F40" t="e" cm="1">
        <f t="array" ref="F40">_xlfn.XLOOKUP(Report!$AB$5,Translation!$C$1:$F$1,_xlfn.XLOOKUP(E40,Translation!B97:$B$111,Translation!C97:$F$111))</f>
        <v>#N/A</v>
      </c>
      <c r="H40" t="e" cm="1">
        <f t="array" ref="H40">VLOOKUP(E40,Translation!$B$60:$F$110,_xlfn.IFS(Report!$AB$5="DE",2,Report!$AB$5="EN",3,Report!$AB$5="CZ",4,Report!$AB$5="CN",5))</f>
        <v>#N/A</v>
      </c>
    </row>
    <row r="41" spans="1:8" x14ac:dyDescent="0.3">
      <c r="A41" s="17" t="str">
        <f>IF(Report!AA86=0,"",Report!AA86)</f>
        <v/>
      </c>
      <c r="B41" s="18" t="str">
        <f t="shared" si="3"/>
        <v/>
      </c>
      <c r="C41" s="19" t="str">
        <f t="shared" si="4"/>
        <v/>
      </c>
      <c r="E41" t="str">
        <f t="shared" si="5"/>
        <v>0</v>
      </c>
      <c r="F41" t="e" cm="1">
        <f t="array" ref="F41">_xlfn.XLOOKUP(Report!$AB$5,Translation!$C$1:$F$1,_xlfn.XLOOKUP(E41,Translation!B98:$B$111,Translation!C98:$F$111))</f>
        <v>#N/A</v>
      </c>
      <c r="H41" t="e" cm="1">
        <f t="array" ref="H41">VLOOKUP(E41,Translation!$B$60:$F$110,_xlfn.IFS(Report!$AB$5="DE",2,Report!$AB$5="EN",3,Report!$AB$5="CZ",4,Report!$AB$5="CN",5))</f>
        <v>#N/A</v>
      </c>
    </row>
    <row r="42" spans="1:8" x14ac:dyDescent="0.3">
      <c r="A42" s="17" t="str">
        <f>IF(Report!AA87=0,"",Report!AA87)</f>
        <v/>
      </c>
      <c r="B42" s="18" t="str">
        <f t="shared" si="3"/>
        <v/>
      </c>
      <c r="C42" s="19" t="str">
        <f t="shared" si="4"/>
        <v/>
      </c>
      <c r="E42" t="str">
        <f t="shared" si="5"/>
        <v>0</v>
      </c>
      <c r="F42" t="e" cm="1">
        <f t="array" ref="F42">_xlfn.XLOOKUP(Report!$AB$5,Translation!$C$1:$F$1,_xlfn.XLOOKUP(E42,Translation!B99:$B$111,Translation!C99:$F$111))</f>
        <v>#N/A</v>
      </c>
      <c r="H42" t="e" cm="1">
        <f t="array" ref="H42">VLOOKUP(E42,Translation!$B$60:$F$110,_xlfn.IFS(Report!$AB$5="DE",2,Report!$AB$5="EN",3,Report!$AB$5="CZ",4,Report!$AB$5="CN",5))</f>
        <v>#N/A</v>
      </c>
    </row>
    <row r="43" spans="1:8" x14ac:dyDescent="0.3">
      <c r="A43" s="17" t="str">
        <f>IF(Report!AA88=0,"",Report!AA88)</f>
        <v/>
      </c>
      <c r="B43" s="18" t="str">
        <f t="shared" si="3"/>
        <v/>
      </c>
      <c r="C43" s="19" t="str">
        <f t="shared" si="4"/>
        <v/>
      </c>
      <c r="E43" t="str">
        <f t="shared" si="5"/>
        <v>0</v>
      </c>
      <c r="F43" t="e" cm="1">
        <f t="array" ref="F43">_xlfn.XLOOKUP(Report!$AB$5,Translation!$C$1:$F$1,_xlfn.XLOOKUP(E43,Translation!B108:$B$111,Translation!C108:$F$111))</f>
        <v>#N/A</v>
      </c>
      <c r="H43" t="e" cm="1">
        <f t="array" ref="H43">VLOOKUP(E43,Translation!$B$60:$F$110,_xlfn.IFS(Report!$AB$5="DE",2,Report!$AB$5="EN",3,Report!$AB$5="CZ",4,Report!$AB$5="CN",5))</f>
        <v>#N/A</v>
      </c>
    </row>
    <row r="44" spans="1:8" x14ac:dyDescent="0.3">
      <c r="A44" s="17" t="str">
        <f>IF(Report!AA89=0,"",Report!AA89)</f>
        <v/>
      </c>
      <c r="B44" s="18" t="str">
        <f t="shared" si="3"/>
        <v/>
      </c>
      <c r="C44" s="19" t="str">
        <f t="shared" si="4"/>
        <v/>
      </c>
      <c r="E44" t="str">
        <f t="shared" si="5"/>
        <v>0</v>
      </c>
      <c r="F44" t="e" cm="1">
        <f t="array" ref="F44">_xlfn.XLOOKUP(Report!$AB$5,Translation!$C$1:$F$1,_xlfn.XLOOKUP(E44,Translation!B109:$B$111,Translation!C109:$F$111))</f>
        <v>#N/A</v>
      </c>
      <c r="H44" t="e" cm="1">
        <f t="array" ref="H44">VLOOKUP(E44,Translation!$B$60:$F$110,_xlfn.IFS(Report!$AB$5="DE",2,Report!$AB$5="EN",3,Report!$AB$5="CZ",4,Report!$AB$5="CN",5))</f>
        <v>#N/A</v>
      </c>
    </row>
    <row r="45" spans="1:8" x14ac:dyDescent="0.3">
      <c r="A45" s="17" t="str">
        <f>IF(Report!AA90=0,"",Report!AA90)</f>
        <v/>
      </c>
      <c r="B45" s="18" t="str">
        <f t="shared" si="3"/>
        <v/>
      </c>
      <c r="C45" s="19" t="str">
        <f t="shared" si="4"/>
        <v/>
      </c>
      <c r="E45" t="str">
        <f t="shared" si="5"/>
        <v>0</v>
      </c>
      <c r="F45" t="e" cm="1">
        <f t="array" ref="F45">_xlfn.XLOOKUP(Report!$AB$5,Translation!$C$1:$F$1,_xlfn.XLOOKUP(E45,Translation!B110:$B$111,Translation!C110:$F$111))</f>
        <v>#N/A</v>
      </c>
      <c r="H45" t="e" cm="1">
        <f t="array" ref="H45">VLOOKUP(E45,Translation!$B$60:$F$110,_xlfn.IFS(Report!$AB$5="DE",2,Report!$AB$5="EN",3,Report!$AB$5="CZ",4,Report!$AB$5="CN",5))</f>
        <v>#N/A</v>
      </c>
    </row>
    <row r="46" spans="1:8" x14ac:dyDescent="0.3">
      <c r="A46" s="17" t="str">
        <f>IF(Report!AA91=0,"",Report!AA91)</f>
        <v/>
      </c>
      <c r="B46" s="18" t="str">
        <f t="shared" si="3"/>
        <v/>
      </c>
      <c r="C46" s="19" t="str">
        <f t="shared" si="4"/>
        <v/>
      </c>
      <c r="E46" t="str">
        <f t="shared" si="5"/>
        <v>0</v>
      </c>
      <c r="F46" t="e" cm="1">
        <f t="array" ref="F46">_xlfn.XLOOKUP(Report!$AB$5,Translation!$C$1:$F$1,_xlfn.XLOOKUP(E46,Translation!B111:$B$111,Translation!C111:$F$111))</f>
        <v>#N/A</v>
      </c>
      <c r="H46" t="e" cm="1">
        <f t="array" ref="H46">VLOOKUP(E46,Translation!$B$60:$F$110,_xlfn.IFS(Report!$AB$5="DE",2,Report!$AB$5="EN",3,Report!$AB$5="CZ",4,Report!$AB$5="CN",5))</f>
        <v>#N/A</v>
      </c>
    </row>
    <row r="47" spans="1:8" x14ac:dyDescent="0.3">
      <c r="A47" s="17" t="str">
        <f>IF(Report!AA92=0,"",Report!AA92)</f>
        <v/>
      </c>
      <c r="B47" s="18" t="str">
        <f t="shared" si="3"/>
        <v/>
      </c>
      <c r="C47" s="19" t="str">
        <f t="shared" si="4"/>
        <v/>
      </c>
      <c r="E47" t="str">
        <f t="shared" si="5"/>
        <v>0</v>
      </c>
      <c r="F47" t="e" cm="1">
        <f t="array" ref="F47">_xlfn.XLOOKUP(Report!$AB$5,Translation!$C$1:$F$1,_xlfn.XLOOKUP(E47,Translation!B$111:$B112,Translation!C$111:$F112))</f>
        <v>#N/A</v>
      </c>
      <c r="H47" t="e" cm="1">
        <f t="array" ref="H47">VLOOKUP(E47,Translation!$B$60:$F$110,_xlfn.IFS(Report!$AB$5="DE",2,Report!$AB$5="EN",3,Report!$AB$5="CZ",4,Report!$AB$5="CN",5))</f>
        <v>#N/A</v>
      </c>
    </row>
    <row r="48" spans="1:8" x14ac:dyDescent="0.3">
      <c r="A48" s="17" t="str">
        <f>IF(Report!AA93=0,"",Report!AA93)</f>
        <v/>
      </c>
      <c r="B48" s="18" t="str">
        <f t="shared" si="3"/>
        <v/>
      </c>
      <c r="C48" s="19" t="str">
        <f t="shared" si="4"/>
        <v/>
      </c>
      <c r="E48" t="str">
        <f t="shared" si="5"/>
        <v>0</v>
      </c>
      <c r="F48" t="e" cm="1">
        <f t="array" ref="F48">_xlfn.XLOOKUP(Report!$AB$5,Translation!$C$1:$F$1,_xlfn.XLOOKUP(E48,Translation!B$111:$B113,Translation!C$111:$F113))</f>
        <v>#N/A</v>
      </c>
      <c r="H48" t="e" cm="1">
        <f t="array" ref="H48">VLOOKUP(E48,Translation!$B$60:$F$110,_xlfn.IFS(Report!$AB$5="DE",2,Report!$AB$5="EN",3,Report!$AB$5="CZ",4,Report!$AB$5="CN",5))</f>
        <v>#N/A</v>
      </c>
    </row>
    <row r="49" spans="1:8" x14ac:dyDescent="0.3">
      <c r="A49" s="17" t="str">
        <f>IF(Report!AA94=0,"",Report!AA94)</f>
        <v/>
      </c>
      <c r="B49" s="18" t="str">
        <f t="shared" si="3"/>
        <v/>
      </c>
      <c r="C49" s="19" t="str">
        <f t="shared" si="4"/>
        <v/>
      </c>
      <c r="E49" t="str">
        <f t="shared" si="5"/>
        <v>0</v>
      </c>
      <c r="F49" t="e" cm="1">
        <f t="array" ref="F49">_xlfn.XLOOKUP(Report!$AB$5,Translation!$C$1:$F$1,_xlfn.XLOOKUP(E49,Translation!B$111:$B114,Translation!C$111:$F114))</f>
        <v>#N/A</v>
      </c>
      <c r="H49" t="e" cm="1">
        <f t="array" ref="H49">VLOOKUP(E49,Translation!$B$60:$F$110,_xlfn.IFS(Report!$AB$5="DE",2,Report!$AB$5="EN",3,Report!$AB$5="CZ",4,Report!$AB$5="CN",5))</f>
        <v>#N/A</v>
      </c>
    </row>
    <row r="50" spans="1:8" x14ac:dyDescent="0.3">
      <c r="A50" s="17" t="str">
        <f>IF(Report!AA95=0,"",Report!AA95)</f>
        <v/>
      </c>
      <c r="B50" s="18" t="str">
        <f t="shared" si="3"/>
        <v/>
      </c>
      <c r="C50" s="19" t="str">
        <f t="shared" si="4"/>
        <v/>
      </c>
      <c r="E50" t="str">
        <f t="shared" si="5"/>
        <v>0</v>
      </c>
      <c r="F50" t="e" cm="1">
        <f t="array" ref="F50">_xlfn.XLOOKUP(Report!$AB$5,Translation!$C$1:$F$1,_xlfn.XLOOKUP(E50,Translation!B$111:$B115,Translation!C$111:$F115))</f>
        <v>#N/A</v>
      </c>
      <c r="H50" t="e" cm="1">
        <f t="array" ref="H50">VLOOKUP(E50,Translation!$B$60:$F$110,_xlfn.IFS(Report!$AB$5="DE",2,Report!$AB$5="EN",3,Report!$AB$5="CZ",4,Report!$AB$5="CN",5))</f>
        <v>#N/A</v>
      </c>
    </row>
    <row r="51" spans="1:8" x14ac:dyDescent="0.3">
      <c r="A51" s="17" t="str">
        <f>IF(Report!AA96=0,"",Report!AA96)</f>
        <v/>
      </c>
      <c r="B51" s="18" t="str">
        <f t="shared" si="3"/>
        <v/>
      </c>
      <c r="C51" s="19" t="str">
        <f t="shared" si="4"/>
        <v/>
      </c>
      <c r="E51" t="str">
        <f t="shared" si="5"/>
        <v>0</v>
      </c>
      <c r="F51" t="e" cm="1">
        <f t="array" ref="F51">_xlfn.XLOOKUP(Report!$AB$5,Translation!$C$1:$F$1,_xlfn.XLOOKUP(E51,Translation!B$111:$B116,Translation!C$111:$F116))</f>
        <v>#N/A</v>
      </c>
      <c r="H51" t="e" cm="1">
        <f t="array" ref="H51">VLOOKUP(E51,Translation!$B$60:$F$110,_xlfn.IFS(Report!$AB$5="DE",2,Report!$AB$5="EN",3,Report!$AB$5="CZ",4,Report!$AB$5="CN",5))</f>
        <v>#N/A</v>
      </c>
    </row>
    <row r="52" spans="1:8" x14ac:dyDescent="0.3">
      <c r="A52" s="17" t="str">
        <f>IF(Report!AA97=0,"",Report!AA97)</f>
        <v/>
      </c>
      <c r="B52" s="18" t="str">
        <f t="shared" si="3"/>
        <v/>
      </c>
      <c r="C52" s="19" t="str">
        <f t="shared" si="4"/>
        <v/>
      </c>
      <c r="E52" t="str">
        <f t="shared" si="5"/>
        <v>0</v>
      </c>
      <c r="F52" t="e" cm="1">
        <f t="array" ref="F52">_xlfn.XLOOKUP(Report!$AB$5,Translation!$C$1:$F$1,_xlfn.XLOOKUP(E52,Translation!B$111:$B117,Translation!C$111:$F117))</f>
        <v>#N/A</v>
      </c>
      <c r="H52" t="e" cm="1">
        <f t="array" ref="H52">VLOOKUP(E52,Translation!$B$60:$F$110,_xlfn.IFS(Report!$AB$5="DE",2,Report!$AB$5="EN",3,Report!$AB$5="CZ",4,Report!$AB$5="CN",5))</f>
        <v>#N/A</v>
      </c>
    </row>
    <row r="53" spans="1:8" x14ac:dyDescent="0.3">
      <c r="A53" s="17" t="str">
        <f>IF(Report!AA98=0,"",Report!AA98)</f>
        <v/>
      </c>
      <c r="B53" s="18" t="str">
        <f t="shared" si="3"/>
        <v/>
      </c>
      <c r="C53" s="19" t="str">
        <f t="shared" si="4"/>
        <v/>
      </c>
      <c r="E53" t="str">
        <f t="shared" si="5"/>
        <v>0</v>
      </c>
      <c r="F53" t="e" cm="1">
        <f t="array" ref="F53">_xlfn.XLOOKUP(Report!$AB$5,Translation!$C$1:$F$1,_xlfn.XLOOKUP(E53,Translation!B$111:$B118,Translation!C$111:$F118))</f>
        <v>#N/A</v>
      </c>
      <c r="H53" t="e" cm="1">
        <f t="array" ref="H53">VLOOKUP(E53,Translation!$B$60:$F$110,_xlfn.IFS(Report!$AB$5="DE",2,Report!$AB$5="EN",3,Report!$AB$5="CZ",4,Report!$AB$5="CN",5))</f>
        <v>#N/A</v>
      </c>
    </row>
    <row r="54" spans="1:8" x14ac:dyDescent="0.3">
      <c r="A54" s="17" t="str">
        <f>IF(Report!AA99=0,"",Report!AA99)</f>
        <v/>
      </c>
      <c r="B54" s="18" t="str">
        <f t="shared" si="3"/>
        <v/>
      </c>
      <c r="C54" s="19" t="str">
        <f t="shared" si="4"/>
        <v/>
      </c>
      <c r="E54" t="str">
        <f t="shared" si="5"/>
        <v>0</v>
      </c>
      <c r="F54" t="e" cm="1">
        <f t="array" ref="F54">_xlfn.XLOOKUP(Report!$AB$5,Translation!$C$1:$F$1,_xlfn.XLOOKUP(E54,Translation!B$111:$B119,Translation!C$111:$F119))</f>
        <v>#N/A</v>
      </c>
      <c r="H54" t="e" cm="1">
        <f t="array" ref="H54">VLOOKUP(E54,Translation!$B$60:$F$110,_xlfn.IFS(Report!$AB$5="DE",2,Report!$AB$5="EN",3,Report!$AB$5="CZ",4,Report!$AB$5="CN",5))</f>
        <v>#N/A</v>
      </c>
    </row>
    <row r="55" spans="1:8" x14ac:dyDescent="0.3">
      <c r="A55" s="17" t="str">
        <f>IF(Report!AA100=0,"",Report!AA100)</f>
        <v/>
      </c>
      <c r="B55" s="18" t="str">
        <f t="shared" si="3"/>
        <v/>
      </c>
      <c r="C55" s="19" t="str">
        <f t="shared" si="4"/>
        <v/>
      </c>
      <c r="E55" t="str">
        <f t="shared" si="5"/>
        <v>0</v>
      </c>
      <c r="F55" t="e" cm="1">
        <f t="array" ref="F55">_xlfn.XLOOKUP(Report!$AB$5,Translation!$C$1:$F$1,_xlfn.XLOOKUP(E55,Translation!B$111:$B120,Translation!C$111:$F120))</f>
        <v>#N/A</v>
      </c>
      <c r="H55" t="e" cm="1">
        <f t="array" ref="H55">VLOOKUP(E55,Translation!$B$60:$F$110,_xlfn.IFS(Report!$AB$5="DE",2,Report!$AB$5="EN",3,Report!$AB$5="CZ",4,Report!$AB$5="CN",5))</f>
        <v>#N/A</v>
      </c>
    </row>
    <row r="56" spans="1:8" x14ac:dyDescent="0.3">
      <c r="A56" s="17" t="str">
        <f>IF(Report!AA101=0,"",Report!AA101)</f>
        <v/>
      </c>
      <c r="B56" s="18" t="str">
        <f t="shared" si="3"/>
        <v/>
      </c>
      <c r="C56" s="19" t="str">
        <f t="shared" si="4"/>
        <v/>
      </c>
      <c r="E56" t="str">
        <f t="shared" si="5"/>
        <v>0</v>
      </c>
      <c r="F56" t="e" cm="1">
        <f t="array" ref="F56">_xlfn.XLOOKUP(Report!$AB$5,Translation!$C$1:$F$1,_xlfn.XLOOKUP(E56,Translation!B$111:$B121,Translation!C$111:$F121))</f>
        <v>#N/A</v>
      </c>
      <c r="H56" t="e" cm="1">
        <f t="array" ref="H56">VLOOKUP(E56,Translation!$B$60:$F$110,_xlfn.IFS(Report!$AB$5="DE",2,Report!$AB$5="EN",3,Report!$AB$5="CZ",4,Report!$AB$5="CN",5))</f>
        <v>#N/A</v>
      </c>
    </row>
    <row r="57" spans="1:8" x14ac:dyDescent="0.3">
      <c r="A57" s="17" t="str">
        <f>IF(Report!AA102=0,"",Report!AA102)</f>
        <v/>
      </c>
      <c r="B57" s="18" t="str">
        <f t="shared" si="3"/>
        <v/>
      </c>
      <c r="C57" s="19" t="str">
        <f t="shared" si="4"/>
        <v/>
      </c>
      <c r="E57" t="str">
        <f t="shared" si="5"/>
        <v>0</v>
      </c>
      <c r="F57" t="e" cm="1">
        <f t="array" ref="F57">_xlfn.XLOOKUP(Report!$AB$5,Translation!$C$1:$F$1,_xlfn.XLOOKUP(E57,Translation!B$111:$B122,Translation!C$111:$F122))</f>
        <v>#N/A</v>
      </c>
      <c r="H57" t="e" cm="1">
        <f t="array" ref="H57">VLOOKUP(E57,Translation!$B$60:$F$110,_xlfn.IFS(Report!$AB$5="DE",2,Report!$AB$5="EN",3,Report!$AB$5="CZ",4,Report!$AB$5="CN",5))</f>
        <v>#N/A</v>
      </c>
    </row>
    <row r="58" spans="1:8" x14ac:dyDescent="0.3">
      <c r="A58" s="17" t="str">
        <f>IF(Report!AA103=0,"",Report!AA103)</f>
        <v/>
      </c>
      <c r="B58" s="18" t="str">
        <f t="shared" si="3"/>
        <v/>
      </c>
      <c r="C58" s="19" t="str">
        <f t="shared" si="4"/>
        <v/>
      </c>
      <c r="E58" t="str">
        <f t="shared" si="5"/>
        <v>0</v>
      </c>
      <c r="F58" t="e" cm="1">
        <f t="array" ref="F58">_xlfn.XLOOKUP(Report!$AB$5,Translation!$C$1:$F$1,_xlfn.XLOOKUP(E58,Translation!B$111:$B123,Translation!C$111:$F123))</f>
        <v>#N/A</v>
      </c>
      <c r="H58" t="e" cm="1">
        <f t="array" ref="H58">VLOOKUP(E58,Translation!$B$60:$F$110,_xlfn.IFS(Report!$AB$5="DE",2,Report!$AB$5="EN",3,Report!$AB$5="CZ",4,Report!$AB$5="CN",5))</f>
        <v>#N/A</v>
      </c>
    </row>
    <row r="59" spans="1:8" x14ac:dyDescent="0.3">
      <c r="A59" s="17" t="str">
        <f>IF(Report!AA104=0,"",Report!AA104)</f>
        <v/>
      </c>
      <c r="B59" s="18" t="str">
        <f t="shared" si="3"/>
        <v/>
      </c>
      <c r="C59" s="19" t="str">
        <f t="shared" si="4"/>
        <v/>
      </c>
      <c r="E59" t="str">
        <f t="shared" si="5"/>
        <v>0</v>
      </c>
      <c r="F59" t="e" cm="1">
        <f t="array" ref="F59">_xlfn.XLOOKUP(Report!$AB$5,Translation!$C$1:$F$1,_xlfn.XLOOKUP(E59,Translation!B$111:$B124,Translation!C$111:$F124))</f>
        <v>#N/A</v>
      </c>
      <c r="H59" t="e" cm="1">
        <f t="array" ref="H59">VLOOKUP(E59,Translation!$B$60:$F$110,_xlfn.IFS(Report!$AB$5="DE",2,Report!$AB$5="EN",3,Report!$AB$5="CZ",4,Report!$AB$5="CN",5))</f>
        <v>#N/A</v>
      </c>
    </row>
    <row r="60" spans="1:8" x14ac:dyDescent="0.3">
      <c r="A60" s="17" t="str">
        <f>IF(Report!AA105=0,"",Report!AA105)</f>
        <v/>
      </c>
      <c r="B60" s="18" t="str">
        <f t="shared" si="3"/>
        <v/>
      </c>
      <c r="C60" s="19" t="str">
        <f t="shared" si="4"/>
        <v/>
      </c>
      <c r="E60" t="str">
        <f t="shared" si="5"/>
        <v>0</v>
      </c>
      <c r="F60" t="e" cm="1">
        <f t="array" ref="F60">_xlfn.XLOOKUP(Report!$AB$5,Translation!$C$1:$F$1,_xlfn.XLOOKUP(E60,Translation!B$111:$B125,Translation!C$111:$F125))</f>
        <v>#N/A</v>
      </c>
      <c r="H60" t="e" cm="1">
        <f t="array" ref="H60">VLOOKUP(E60,Translation!$B$60:$F$110,_xlfn.IFS(Report!$AB$5="DE",2,Report!$AB$5="EN",3,Report!$AB$5="CZ",4,Report!$AB$5="CN",5))</f>
        <v>#N/A</v>
      </c>
    </row>
    <row r="61" spans="1:8" x14ac:dyDescent="0.3">
      <c r="A61" s="17" t="str">
        <f>IF(Report!AA106=0,"",Report!AA106)</f>
        <v/>
      </c>
      <c r="B61" s="18" t="str">
        <f t="shared" si="3"/>
        <v/>
      </c>
      <c r="C61" s="19" t="str">
        <f t="shared" si="4"/>
        <v/>
      </c>
      <c r="E61" t="str">
        <f t="shared" si="5"/>
        <v>0</v>
      </c>
      <c r="F61" t="e" cm="1">
        <f t="array" ref="F61">_xlfn.XLOOKUP(Report!$AB$5,Translation!$C$1:$F$1,_xlfn.XLOOKUP(E61,Translation!B$111:$B126,Translation!C$111:$F126))</f>
        <v>#N/A</v>
      </c>
      <c r="H61" t="e" cm="1">
        <f t="array" ref="H61">VLOOKUP(E61,Translation!$B$60:$F$110,_xlfn.IFS(Report!$AB$5="DE",2,Report!$AB$5="EN",3,Report!$AB$5="CZ",4,Report!$AB$5="CN",5))</f>
        <v>#N/A</v>
      </c>
    </row>
    <row r="62" spans="1:8" x14ac:dyDescent="0.3">
      <c r="A62" s="17" t="str">
        <f>IF(Report!AA107=0,"",Report!AA107)</f>
        <v/>
      </c>
      <c r="B62" s="18" t="str">
        <f t="shared" si="3"/>
        <v/>
      </c>
      <c r="C62" s="19" t="str">
        <f t="shared" si="4"/>
        <v/>
      </c>
      <c r="E62" t="str">
        <f t="shared" si="5"/>
        <v>0</v>
      </c>
      <c r="F62" t="e" cm="1">
        <f t="array" ref="F62">_xlfn.XLOOKUP(Report!$AB$5,Translation!$C$1:$F$1,_xlfn.XLOOKUP(E62,Translation!B$111:$B127,Translation!C$111:$F127))</f>
        <v>#N/A</v>
      </c>
      <c r="H62" t="e" cm="1">
        <f t="array" ref="H62">VLOOKUP(E62,Translation!$B$60:$F$110,_xlfn.IFS(Report!$AB$5="DE",2,Report!$AB$5="EN",3,Report!$AB$5="CZ",4,Report!$AB$5="CN",5))</f>
        <v>#N/A</v>
      </c>
    </row>
    <row r="63" spans="1:8" x14ac:dyDescent="0.3">
      <c r="A63" s="17" t="str">
        <f>IF(Report!AA108=0,"",Report!AA108)</f>
        <v/>
      </c>
      <c r="B63" s="18" t="str">
        <f t="shared" si="3"/>
        <v/>
      </c>
      <c r="C63" s="19" t="str">
        <f t="shared" si="4"/>
        <v/>
      </c>
      <c r="E63" t="str">
        <f t="shared" si="5"/>
        <v>0</v>
      </c>
      <c r="F63" t="e" cm="1">
        <f t="array" ref="F63">_xlfn.XLOOKUP(Report!$AB$5,Translation!$C$1:$F$1,_xlfn.XLOOKUP(E63,Translation!B$111:$B128,Translation!C$111:$F128))</f>
        <v>#N/A</v>
      </c>
      <c r="H63" t="e" cm="1">
        <f t="array" ref="H63">VLOOKUP(E63,Translation!$B$60:$F$110,_xlfn.IFS(Report!$AB$5="DE",2,Report!$AB$5="EN",3,Report!$AB$5="CZ",4,Report!$AB$5="CN",5))</f>
        <v>#N/A</v>
      </c>
    </row>
    <row r="64" spans="1:8" x14ac:dyDescent="0.3">
      <c r="A64" s="17" t="str">
        <f>IF(Report!AA109=0,"",Report!AA109)</f>
        <v/>
      </c>
      <c r="B64" s="18" t="str">
        <f t="shared" si="3"/>
        <v/>
      </c>
      <c r="C64" s="19" t="str">
        <f t="shared" si="4"/>
        <v/>
      </c>
      <c r="E64" t="str">
        <f t="shared" si="5"/>
        <v>0</v>
      </c>
      <c r="F64" t="e" cm="1">
        <f t="array" ref="F64">_xlfn.XLOOKUP(Report!$AB$5,Translation!$C$1:$F$1,_xlfn.XLOOKUP(E64,Translation!B$111:$B129,Translation!C$111:$F129))</f>
        <v>#N/A</v>
      </c>
      <c r="H64" t="e" cm="1">
        <f t="array" ref="H64">VLOOKUP(E64,Translation!$B$60:$F$110,_xlfn.IFS(Report!$AB$5="DE",2,Report!$AB$5="EN",3,Report!$AB$5="CZ",4,Report!$AB$5="CN",5))</f>
        <v>#N/A</v>
      </c>
    </row>
    <row r="65" spans="1:8" x14ac:dyDescent="0.3">
      <c r="A65" s="17" t="str">
        <f>IF(Report!AA110=0,"",Report!AA110)</f>
        <v/>
      </c>
      <c r="B65" s="18" t="str">
        <f t="shared" si="3"/>
        <v/>
      </c>
      <c r="C65" s="19" t="str">
        <f t="shared" si="4"/>
        <v/>
      </c>
      <c r="E65" t="str">
        <f t="shared" si="5"/>
        <v>0</v>
      </c>
      <c r="F65" t="e" cm="1">
        <f t="array" ref="F65">_xlfn.XLOOKUP(Report!$AB$5,Translation!$C$1:$F$1,_xlfn.XLOOKUP(E65,Translation!B$111:$B130,Translation!C$111:$F130))</f>
        <v>#N/A</v>
      </c>
      <c r="H65" t="e" cm="1">
        <f t="array" ref="H65">VLOOKUP(E65,Translation!$B$60:$F$110,_xlfn.IFS(Report!$AB$5="DE",2,Report!$AB$5="EN",3,Report!$AB$5="CZ",4,Report!$AB$5="CN",5))</f>
        <v>#N/A</v>
      </c>
    </row>
    <row r="66" spans="1:8" x14ac:dyDescent="0.3">
      <c r="A66" s="17" t="str">
        <f>IF(Report!AA111=0,"",Report!AA111)</f>
        <v/>
      </c>
      <c r="B66" s="18" t="str">
        <f t="shared" si="3"/>
        <v/>
      </c>
      <c r="C66" s="19" t="str">
        <f t="shared" si="4"/>
        <v/>
      </c>
      <c r="E66" t="str">
        <f t="shared" si="5"/>
        <v>0</v>
      </c>
      <c r="F66" t="e" cm="1">
        <f t="array" ref="F66">_xlfn.XLOOKUP(Report!$AB$5,Translation!$C$1:$F$1,_xlfn.XLOOKUP(E66,Translation!B$111:$B133,Translation!C$111:$F133))</f>
        <v>#N/A</v>
      </c>
      <c r="H66" t="e" cm="1">
        <f t="array" ref="H66">VLOOKUP(E66,Translation!$B$60:$F$110,_xlfn.IFS(Report!$AB$5="DE",2,Report!$AB$5="EN",3,Report!$AB$5="CZ",4,Report!$AB$5="CN",5))</f>
        <v>#N/A</v>
      </c>
    </row>
    <row r="67" spans="1:8" x14ac:dyDescent="0.3">
      <c r="A67" s="17" t="str">
        <f>IF(Report!AA112=0,"",Report!AA112)</f>
        <v/>
      </c>
      <c r="B67" s="18" t="str">
        <f t="shared" si="3"/>
        <v/>
      </c>
      <c r="C67" s="19" t="str">
        <f t="shared" si="4"/>
        <v/>
      </c>
      <c r="E67" t="str">
        <f t="shared" si="5"/>
        <v>0</v>
      </c>
      <c r="F67" t="e" cm="1">
        <f t="array" ref="F67">_xlfn.XLOOKUP(Report!$AB$5,Translation!$C$1:$F$1,_xlfn.XLOOKUP(E67,Translation!B$111:$B134,Translation!C$111:$F134))</f>
        <v>#N/A</v>
      </c>
      <c r="H67" t="e" cm="1">
        <f t="array" ref="H67">VLOOKUP(E67,Translation!$B$60:$F$110,_xlfn.IFS(Report!$AB$5="DE",2,Report!$AB$5="EN",3,Report!$AB$5="CZ",4,Report!$AB$5="CN",5))</f>
        <v>#N/A</v>
      </c>
    </row>
    <row r="68" spans="1:8" x14ac:dyDescent="0.3">
      <c r="A68" s="17" t="str">
        <f>IF(Report!AA113=0,"",Report!AA113)</f>
        <v/>
      </c>
      <c r="B68" s="18" t="str">
        <f t="shared" si="3"/>
        <v/>
      </c>
      <c r="C68" s="19" t="str">
        <f t="shared" si="4"/>
        <v/>
      </c>
      <c r="E68" t="str">
        <f t="shared" si="5"/>
        <v>0</v>
      </c>
      <c r="F68" t="e" cm="1">
        <f t="array" ref="F68">_xlfn.XLOOKUP(Report!$AB$5,Translation!$C$1:$F$1,_xlfn.XLOOKUP(E68,Translation!B$111:$B135,Translation!C$111:$F135))</f>
        <v>#N/A</v>
      </c>
      <c r="H68" t="e" cm="1">
        <f t="array" ref="H68">VLOOKUP(E68,Translation!$B$60:$F$110,_xlfn.IFS(Report!$AB$5="DE",2,Report!$AB$5="EN",3,Report!$AB$5="CZ",4,Report!$AB$5="CN",5))</f>
        <v>#N/A</v>
      </c>
    </row>
    <row r="69" spans="1:8" x14ac:dyDescent="0.3">
      <c r="A69" s="17" t="str">
        <f>IF(Report!AA114=0,"",Report!AA114)</f>
        <v/>
      </c>
      <c r="B69" s="18" t="str">
        <f t="shared" si="3"/>
        <v/>
      </c>
      <c r="C69" s="19" t="str">
        <f t="shared" si="4"/>
        <v/>
      </c>
      <c r="E69" t="str">
        <f t="shared" si="5"/>
        <v>0</v>
      </c>
      <c r="F69" t="e" cm="1">
        <f t="array" ref="F69">_xlfn.XLOOKUP(Report!$AB$5,Translation!$C$1:$F$1,_xlfn.XLOOKUP(E69,Translation!B$111:$B136,Translation!C$111:$F136))</f>
        <v>#N/A</v>
      </c>
      <c r="H69" t="e" cm="1">
        <f t="array" ref="H69">VLOOKUP(E69,Translation!$B$60:$F$110,_xlfn.IFS(Report!$AB$5="DE",2,Report!$AB$5="EN",3,Report!$AB$5="CZ",4,Report!$AB$5="CN",5))</f>
        <v>#N/A</v>
      </c>
    </row>
    <row r="70" spans="1:8" x14ac:dyDescent="0.3">
      <c r="A70" s="17" t="str">
        <f>IF(Report!AA115=0,"",Report!AA115)</f>
        <v/>
      </c>
      <c r="B70" s="18" t="str">
        <f t="shared" si="3"/>
        <v/>
      </c>
      <c r="C70" s="19" t="str">
        <f t="shared" si="4"/>
        <v/>
      </c>
      <c r="E70" t="str">
        <f t="shared" si="5"/>
        <v>0</v>
      </c>
      <c r="F70" t="e" cm="1">
        <f t="array" ref="F70">_xlfn.XLOOKUP(Report!$AB$5,Translation!$C$1:$F$1,_xlfn.XLOOKUP(E70,Translation!B$111:$B137,Translation!C$111:$F137))</f>
        <v>#N/A</v>
      </c>
      <c r="H70" t="e" cm="1">
        <f t="array" ref="H70">VLOOKUP(E70,Translation!$B$60:$F$110,_xlfn.IFS(Report!$AB$5="DE",2,Report!$AB$5="EN",3,Report!$AB$5="CZ",4,Report!$AB$5="CN",5))</f>
        <v>#N/A</v>
      </c>
    </row>
    <row r="71" spans="1:8" x14ac:dyDescent="0.3">
      <c r="A71" s="17" t="str">
        <f>IF(Report!AA116=0,"",Report!AA116)</f>
        <v/>
      </c>
      <c r="B71" s="18" t="str">
        <f t="shared" si="3"/>
        <v/>
      </c>
      <c r="C71" s="19" t="str">
        <f t="shared" si="4"/>
        <v/>
      </c>
      <c r="E71" t="str">
        <f t="shared" si="5"/>
        <v>0</v>
      </c>
      <c r="F71" t="e" cm="1">
        <f t="array" ref="F71">_xlfn.XLOOKUP(Report!$AB$5,Translation!$C$1:$F$1,_xlfn.XLOOKUP(E71,Translation!B$111:$B138,Translation!C$111:$F138))</f>
        <v>#N/A</v>
      </c>
      <c r="H71" t="e" cm="1">
        <f t="array" ref="H71">VLOOKUP(E71,Translation!$B$60:$F$110,_xlfn.IFS(Report!$AB$5="DE",2,Report!$AB$5="EN",3,Report!$AB$5="CZ",4,Report!$AB$5="CN",5))</f>
        <v>#N/A</v>
      </c>
    </row>
    <row r="72" spans="1:8" x14ac:dyDescent="0.3">
      <c r="A72" s="17" t="str">
        <f>IF(Report!AA117=0,"",Report!AA117)</f>
        <v/>
      </c>
      <c r="B72" s="18" t="str">
        <f t="shared" si="3"/>
        <v/>
      </c>
      <c r="C72" s="19" t="str">
        <f t="shared" si="4"/>
        <v/>
      </c>
      <c r="E72" t="str">
        <f t="shared" si="5"/>
        <v>0</v>
      </c>
      <c r="F72" t="e" cm="1">
        <f t="array" ref="F72">_xlfn.XLOOKUP(Report!$AB$5,Translation!$C$1:$F$1,_xlfn.XLOOKUP(E72,Translation!B$111:$B139,Translation!C$111:$F139))</f>
        <v>#N/A</v>
      </c>
      <c r="H72" t="e" cm="1">
        <f t="array" ref="H72">VLOOKUP(E72,Translation!$B$60:$F$110,_xlfn.IFS(Report!$AB$5="DE",2,Report!$AB$5="EN",3,Report!$AB$5="CZ",4,Report!$AB$5="CN",5))</f>
        <v>#N/A</v>
      </c>
    </row>
    <row r="73" spans="1:8" x14ac:dyDescent="0.3">
      <c r="A73" s="17" t="str">
        <f>IF(Report!AA118=0,"",Report!AA118)</f>
        <v/>
      </c>
      <c r="B73" s="18" t="str">
        <f t="shared" si="3"/>
        <v/>
      </c>
      <c r="C73" s="19" t="str">
        <f t="shared" si="4"/>
        <v/>
      </c>
      <c r="E73" t="str">
        <f t="shared" si="5"/>
        <v>0</v>
      </c>
      <c r="F73" t="e" cm="1">
        <f t="array" ref="F73">_xlfn.XLOOKUP(Report!$AB$5,Translation!$C$1:$F$1,_xlfn.XLOOKUP(E73,Translation!B$111:$B140,Translation!C$111:$F140))</f>
        <v>#N/A</v>
      </c>
      <c r="H73" t="e" cm="1">
        <f t="array" ref="H73">VLOOKUP(E73,Translation!$B$60:$F$110,_xlfn.IFS(Report!$AB$5="DE",2,Report!$AB$5="EN",3,Report!$AB$5="CZ",4,Report!$AB$5="CN",5))</f>
        <v>#N/A</v>
      </c>
    </row>
    <row r="74" spans="1:8" x14ac:dyDescent="0.3">
      <c r="A74" s="17" t="str">
        <f>IF(Report!AA119=0,"",Report!AA119)</f>
        <v/>
      </c>
      <c r="B74" s="18" t="str">
        <f t="shared" si="3"/>
        <v/>
      </c>
      <c r="C74" s="19" t="str">
        <f t="shared" si="4"/>
        <v/>
      </c>
      <c r="E74" t="str">
        <f t="shared" si="5"/>
        <v>0</v>
      </c>
      <c r="F74" t="e" cm="1">
        <f t="array" ref="F74">_xlfn.XLOOKUP(Report!$AB$5,Translation!$C$1:$F$1,_xlfn.XLOOKUP(E74,Translation!B$111:$B143,Translation!C$111:$F143))</f>
        <v>#N/A</v>
      </c>
      <c r="H74" t="e" cm="1">
        <f t="array" ref="H74">VLOOKUP(E74,Translation!$B$60:$F$110,_xlfn.IFS(Report!$AB$5="DE",2,Report!$AB$5="EN",3,Report!$AB$5="CZ",4,Report!$AB$5="CN",5))</f>
        <v>#N/A</v>
      </c>
    </row>
    <row r="75" spans="1:8" x14ac:dyDescent="0.3">
      <c r="A75" s="17" t="str">
        <f>IF(Report!AA120=0,"",Report!AA120)</f>
        <v/>
      </c>
      <c r="B75" s="18" t="str">
        <f t="shared" si="3"/>
        <v/>
      </c>
      <c r="C75" s="19" t="str">
        <f t="shared" si="4"/>
        <v/>
      </c>
      <c r="E75" t="str">
        <f t="shared" si="5"/>
        <v>0</v>
      </c>
      <c r="F75" t="e" cm="1">
        <f t="array" ref="F75">_xlfn.XLOOKUP(Report!$AB$5,Translation!$C$1:$F$1,_xlfn.XLOOKUP(E75,Translation!B$111:$B145,Translation!C$111:$F145))</f>
        <v>#N/A</v>
      </c>
      <c r="H75" t="e" cm="1">
        <f t="array" ref="H75">VLOOKUP(E75,Translation!$B$60:$F$110,_xlfn.IFS(Report!$AB$5="DE",2,Report!$AB$5="EN",3,Report!$AB$5="CZ",4,Report!$AB$5="CN",5))</f>
        <v>#N/A</v>
      </c>
    </row>
    <row r="76" spans="1:8" x14ac:dyDescent="0.3">
      <c r="A76" s="17" t="str">
        <f>IF(Report!AA121=0,"",Report!AA121)</f>
        <v/>
      </c>
      <c r="B76" s="18" t="str">
        <f t="shared" si="3"/>
        <v/>
      </c>
      <c r="C76" s="19" t="str">
        <f t="shared" si="4"/>
        <v/>
      </c>
      <c r="E76" t="str">
        <f t="shared" si="5"/>
        <v>0</v>
      </c>
      <c r="F76" t="e" cm="1">
        <f t="array" ref="F76">_xlfn.XLOOKUP(Report!$AB$5,Translation!$C$1:$F$1,_xlfn.XLOOKUP(E76,Translation!B$111:$B146,Translation!C$111:$F146))</f>
        <v>#N/A</v>
      </c>
      <c r="H76" t="e" cm="1">
        <f t="array" ref="H76">VLOOKUP(E76,Translation!$B$60:$F$110,_xlfn.IFS(Report!$AB$5="DE",2,Report!$AB$5="EN",3,Report!$AB$5="CZ",4,Report!$AB$5="CN",5))</f>
        <v>#N/A</v>
      </c>
    </row>
    <row r="77" spans="1:8" x14ac:dyDescent="0.3">
      <c r="A77" s="17" t="str">
        <f>IF(Report!AA122=0,"",Report!AA122)</f>
        <v/>
      </c>
      <c r="B77" s="18" t="str">
        <f t="shared" si="3"/>
        <v/>
      </c>
      <c r="C77" s="19" t="str">
        <f t="shared" si="4"/>
        <v/>
      </c>
      <c r="E77" t="str">
        <f t="shared" si="5"/>
        <v>0</v>
      </c>
      <c r="F77" t="e" cm="1">
        <f t="array" ref="F77">_xlfn.XLOOKUP(Report!$AB$5,Translation!$C$1:$F$1,_xlfn.XLOOKUP(E77,Translation!B$111:$B147,Translation!C$111:$F147))</f>
        <v>#N/A</v>
      </c>
      <c r="H77" t="e" cm="1">
        <f t="array" ref="H77">VLOOKUP(E77,Translation!$B$60:$F$110,_xlfn.IFS(Report!$AB$5="DE",2,Report!$AB$5="EN",3,Report!$AB$5="CZ",4,Report!$AB$5="CN",5))</f>
        <v>#N/A</v>
      </c>
    </row>
    <row r="78" spans="1:8" x14ac:dyDescent="0.3">
      <c r="A78" s="17" t="str">
        <f>IF(Report!AA123=0,"",Report!AA123)</f>
        <v/>
      </c>
      <c r="B78" s="18" t="str">
        <f t="shared" si="3"/>
        <v/>
      </c>
      <c r="C78" s="19" t="str">
        <f t="shared" si="4"/>
        <v/>
      </c>
      <c r="E78" t="str">
        <f t="shared" si="5"/>
        <v>0</v>
      </c>
      <c r="F78" t="e" cm="1">
        <f t="array" ref="F78">_xlfn.XLOOKUP(Report!$AB$5,Translation!$C$1:$F$1,_xlfn.XLOOKUP(E78,Translation!B$111:$B149,Translation!C$111:$F149))</f>
        <v>#N/A</v>
      </c>
      <c r="H78" t="e" cm="1">
        <f t="array" ref="H78">VLOOKUP(E78,Translation!$B$60:$F$110,_xlfn.IFS(Report!$AB$5="DE",2,Report!$AB$5="EN",3,Report!$AB$5="CZ",4,Report!$AB$5="CN",5))</f>
        <v>#N/A</v>
      </c>
    </row>
    <row r="79" spans="1:8" x14ac:dyDescent="0.3">
      <c r="A79" s="17" t="str">
        <f>IF(Report!AA124=0,"",Report!AA124)</f>
        <v/>
      </c>
      <c r="B79" s="18" t="str">
        <f t="shared" si="3"/>
        <v/>
      </c>
      <c r="C79" s="19" t="str">
        <f t="shared" si="4"/>
        <v/>
      </c>
      <c r="E79" t="str">
        <f t="shared" si="5"/>
        <v>0</v>
      </c>
      <c r="F79" t="e" cm="1">
        <f t="array" ref="F79">_xlfn.XLOOKUP(Report!$AB$5,Translation!$C$1:$F$1,_xlfn.XLOOKUP(E79,Translation!B$111:$B150,Translation!C$111:$F150))</f>
        <v>#N/A</v>
      </c>
      <c r="H79" t="e" cm="1">
        <f t="array" ref="H79">VLOOKUP(E79,Translation!$B$60:$F$110,_xlfn.IFS(Report!$AB$5="DE",2,Report!$AB$5="EN",3,Report!$AB$5="CZ",4,Report!$AB$5="CN",5))</f>
        <v>#N/A</v>
      </c>
    </row>
    <row r="80" spans="1:8" x14ac:dyDescent="0.3">
      <c r="A80" s="17" t="str">
        <f>IF(Report!AA125=0,"",Report!AA125)</f>
        <v/>
      </c>
      <c r="B80" s="18" t="str">
        <f t="shared" si="3"/>
        <v/>
      </c>
      <c r="C80" s="19" t="str">
        <f t="shared" si="4"/>
        <v/>
      </c>
      <c r="E80" t="str">
        <f t="shared" si="5"/>
        <v>0</v>
      </c>
      <c r="F80" t="e" cm="1">
        <f t="array" ref="F80">_xlfn.XLOOKUP(Report!$AB$5,Translation!$C$1:$F$1,_xlfn.XLOOKUP(E80,Translation!B$111:$B151,Translation!C$111:$F151))</f>
        <v>#N/A</v>
      </c>
      <c r="H80" t="e" cm="1">
        <f t="array" ref="H80">VLOOKUP(E80,Translation!$B$60:$F$110,_xlfn.IFS(Report!$AB$5="DE",2,Report!$AB$5="EN",3,Report!$AB$5="CZ",4,Report!$AB$5="CN",5))</f>
        <v>#N/A</v>
      </c>
    </row>
    <row r="81" spans="1:8" x14ac:dyDescent="0.3">
      <c r="A81" s="17" t="str">
        <f>IF(Report!AA126=0,"",Report!AA126)</f>
        <v/>
      </c>
      <c r="B81" s="18" t="str">
        <f t="shared" si="3"/>
        <v/>
      </c>
      <c r="C81" s="19" t="str">
        <f t="shared" si="4"/>
        <v/>
      </c>
      <c r="E81" t="str">
        <f t="shared" si="5"/>
        <v>0</v>
      </c>
      <c r="F81" t="e" cm="1">
        <f t="array" ref="F81">_xlfn.XLOOKUP(Report!$AB$5,Translation!$C$1:$F$1,_xlfn.XLOOKUP(E81,Translation!B$111:$B152,Translation!C$111:$F152))</f>
        <v>#N/A</v>
      </c>
      <c r="H81" t="e" cm="1">
        <f t="array" ref="H81">VLOOKUP(E81,Translation!$B$60:$F$110,_xlfn.IFS(Report!$AB$5="DE",2,Report!$AB$5="EN",3,Report!$AB$5="CZ",4,Report!$AB$5="CN",5))</f>
        <v>#N/A</v>
      </c>
    </row>
    <row r="82" spans="1:8" x14ac:dyDescent="0.3">
      <c r="A82" s="17" t="str">
        <f>IF(Report!AA127=0,"",Report!AA127)</f>
        <v/>
      </c>
      <c r="B82" s="18" t="str">
        <f t="shared" si="3"/>
        <v/>
      </c>
      <c r="C82" s="19" t="str">
        <f t="shared" si="4"/>
        <v/>
      </c>
      <c r="E82" t="str">
        <f t="shared" si="5"/>
        <v>0</v>
      </c>
      <c r="F82" t="e" cm="1">
        <f t="array" ref="F82">_xlfn.XLOOKUP(Report!$AB$5,Translation!$C$1:$F$1,_xlfn.XLOOKUP(E82,Translation!B$111:$B153,Translation!C$111:$F153))</f>
        <v>#N/A</v>
      </c>
      <c r="H82" t="e" cm="1">
        <f t="array" ref="H82">VLOOKUP(E82,Translation!$B$60:$F$110,_xlfn.IFS(Report!$AB$5="DE",2,Report!$AB$5="EN",3,Report!$AB$5="CZ",4,Report!$AB$5="CN",5))</f>
        <v>#N/A</v>
      </c>
    </row>
    <row r="83" spans="1:8" x14ac:dyDescent="0.3">
      <c r="A83" s="17" t="str">
        <f>IF(Report!AA128=0,"",Report!AA128)</f>
        <v/>
      </c>
      <c r="B83" s="18" t="str">
        <f t="shared" si="3"/>
        <v/>
      </c>
      <c r="C83" s="19" t="str">
        <f t="shared" si="4"/>
        <v/>
      </c>
      <c r="E83" t="str">
        <f t="shared" si="5"/>
        <v>0</v>
      </c>
      <c r="F83" t="e" cm="1">
        <f t="array" ref="F83">_xlfn.XLOOKUP(Report!$AB$5,Translation!$C$1:$F$1,_xlfn.XLOOKUP(E83,Translation!B$111:$B154,Translation!C$111:$F154))</f>
        <v>#N/A</v>
      </c>
      <c r="H83" t="e" cm="1">
        <f t="array" ref="H83">VLOOKUP(E83,Translation!$B$60:$F$110,_xlfn.IFS(Report!$AB$5="DE",2,Report!$AB$5="EN",3,Report!$AB$5="CZ",4,Report!$AB$5="CN",5))</f>
        <v>#N/A</v>
      </c>
    </row>
    <row r="84" spans="1:8" x14ac:dyDescent="0.3">
      <c r="A84" s="17" t="str">
        <f>IF(Report!AA129=0,"",Report!AA129)</f>
        <v/>
      </c>
      <c r="B84" s="18" t="str">
        <f t="shared" si="3"/>
        <v/>
      </c>
      <c r="C84" s="19" t="str">
        <f t="shared" si="4"/>
        <v/>
      </c>
      <c r="E84" t="str">
        <f t="shared" si="5"/>
        <v>0</v>
      </c>
      <c r="F84" t="e" cm="1">
        <f t="array" ref="F84">_xlfn.XLOOKUP(Report!$AB$5,Translation!$C$1:$F$1,_xlfn.XLOOKUP(E84,Translation!B$111:$B155,Translation!C$111:$F155))</f>
        <v>#N/A</v>
      </c>
      <c r="H84" t="e" cm="1">
        <f t="array" ref="H84">VLOOKUP(E84,Translation!$B$60:$F$110,_xlfn.IFS(Report!$AB$5="DE",2,Report!$AB$5="EN",3,Report!$AB$5="CZ",4,Report!$AB$5="CN",5))</f>
        <v>#N/A</v>
      </c>
    </row>
    <row r="85" spans="1:8" x14ac:dyDescent="0.3">
      <c r="A85" s="17" t="str">
        <f>IF(Report!AA130=0,"",Report!AA130)</f>
        <v/>
      </c>
      <c r="B85" s="18" t="str">
        <f t="shared" si="3"/>
        <v/>
      </c>
      <c r="C85" s="19" t="str">
        <f t="shared" si="4"/>
        <v/>
      </c>
      <c r="E85" t="str">
        <f t="shared" si="5"/>
        <v>0</v>
      </c>
      <c r="F85" t="e" cm="1">
        <f t="array" ref="F85">_xlfn.XLOOKUP(Report!$AB$5,Translation!$C$1:$F$1,_xlfn.XLOOKUP(E85,Translation!B$111:$B156,Translation!C$111:$F156))</f>
        <v>#N/A</v>
      </c>
      <c r="H85" t="e" cm="1">
        <f t="array" ref="H85">VLOOKUP(E85,Translation!$B$60:$F$110,_xlfn.IFS(Report!$AB$5="DE",2,Report!$AB$5="EN",3,Report!$AB$5="CZ",4,Report!$AB$5="CN",5))</f>
        <v>#N/A</v>
      </c>
    </row>
    <row r="86" spans="1:8" x14ac:dyDescent="0.3">
      <c r="A86" s="17" t="str">
        <f>IF(Report!AA131=0,"",Report!AA131)</f>
        <v/>
      </c>
      <c r="B86" s="18" t="str">
        <f t="shared" si="3"/>
        <v/>
      </c>
      <c r="C86" s="19" t="str">
        <f t="shared" si="4"/>
        <v/>
      </c>
      <c r="E86" t="str">
        <f t="shared" si="5"/>
        <v>0</v>
      </c>
      <c r="F86" t="e" cm="1">
        <f t="array" ref="F86">_xlfn.XLOOKUP(Report!$AB$5,Translation!$C$1:$F$1,_xlfn.XLOOKUP(E86,Translation!B$111:$B157,Translation!C$111:$F157))</f>
        <v>#N/A</v>
      </c>
      <c r="H86" t="e" cm="1">
        <f t="array" ref="H86">VLOOKUP(E86,Translation!$B$60:$F$110,_xlfn.IFS(Report!$AB$5="DE",2,Report!$AB$5="EN",3,Report!$AB$5="CZ",4,Report!$AB$5="CN",5))</f>
        <v>#N/A</v>
      </c>
    </row>
    <row r="87" spans="1:8" x14ac:dyDescent="0.3">
      <c r="A87" s="17" t="str">
        <f>IF(Report!AA132=0,"",Report!AA132)</f>
        <v/>
      </c>
      <c r="B87" s="18" t="str">
        <f t="shared" si="3"/>
        <v/>
      </c>
      <c r="C87" s="19" t="str">
        <f t="shared" si="4"/>
        <v/>
      </c>
      <c r="E87" t="str">
        <f t="shared" si="5"/>
        <v>0</v>
      </c>
      <c r="F87" t="e" cm="1">
        <f t="array" ref="F87">_xlfn.XLOOKUP(Report!$AB$5,Translation!$C$1:$F$1,_xlfn.XLOOKUP(E87,Translation!B$111:$B158,Translation!C$111:$F158))</f>
        <v>#N/A</v>
      </c>
      <c r="H87" t="e" cm="1">
        <f t="array" ref="H87">VLOOKUP(E87,Translation!$B$60:$F$110,_xlfn.IFS(Report!$AB$5="DE",2,Report!$AB$5="EN",3,Report!$AB$5="CZ",4,Report!$AB$5="CN",5))</f>
        <v>#N/A</v>
      </c>
    </row>
    <row r="88" spans="1:8" x14ac:dyDescent="0.3">
      <c r="A88" s="17" t="str">
        <f>IF(Report!AA133=0,"",Report!AA133)</f>
        <v/>
      </c>
      <c r="B88" s="18" t="str">
        <f t="shared" si="3"/>
        <v/>
      </c>
      <c r="C88" s="19" t="str">
        <f t="shared" si="4"/>
        <v/>
      </c>
      <c r="E88" t="str">
        <f t="shared" si="5"/>
        <v>0</v>
      </c>
      <c r="F88" t="e" cm="1">
        <f t="array" ref="F88">_xlfn.XLOOKUP(Report!$AB$5,Translation!$C$1:$F$1,_xlfn.XLOOKUP(E88,Translation!B$111:$B159,Translation!C$111:$F159))</f>
        <v>#N/A</v>
      </c>
      <c r="H88" t="e" cm="1">
        <f t="array" ref="H88">VLOOKUP(E88,Translation!$B$60:$F$110,_xlfn.IFS(Report!$AB$5="DE",2,Report!$AB$5="EN",3,Report!$AB$5="CZ",4,Report!$AB$5="CN",5))</f>
        <v>#N/A</v>
      </c>
    </row>
    <row r="89" spans="1:8" x14ac:dyDescent="0.3">
      <c r="A89" s="17" t="str">
        <f>IF(Report!AA134=0,"",Report!AA134)</f>
        <v/>
      </c>
      <c r="B89" s="18" t="str">
        <f t="shared" si="3"/>
        <v/>
      </c>
      <c r="C89" s="19" t="str">
        <f t="shared" si="4"/>
        <v/>
      </c>
      <c r="E89" t="str">
        <f t="shared" si="5"/>
        <v>0</v>
      </c>
      <c r="F89" t="e" cm="1">
        <f t="array" ref="F89">_xlfn.XLOOKUP(Report!$AB$5,Translation!$C$1:$F$1,_xlfn.XLOOKUP(E89,Translation!B$111:$B160,Translation!C$111:$F160))</f>
        <v>#N/A</v>
      </c>
      <c r="H89" t="e" cm="1">
        <f t="array" ref="H89">VLOOKUP(E89,Translation!$B$60:$F$110,_xlfn.IFS(Report!$AB$5="DE",2,Report!$AB$5="EN",3,Report!$AB$5="CZ",4,Report!$AB$5="CN",5))</f>
        <v>#N/A</v>
      </c>
    </row>
    <row r="90" spans="1:8" x14ac:dyDescent="0.3">
      <c r="A90" s="17" t="str">
        <f>IF(Report!AA135=0,"",Report!AA135)</f>
        <v/>
      </c>
      <c r="B90" s="18" t="str">
        <f t="shared" si="3"/>
        <v/>
      </c>
      <c r="C90" s="19" t="str">
        <f t="shared" si="4"/>
        <v/>
      </c>
      <c r="E90" t="str">
        <f t="shared" si="5"/>
        <v>0</v>
      </c>
      <c r="F90" t="e" cm="1">
        <f t="array" ref="F90">_xlfn.XLOOKUP(Report!$AB$5,Translation!$C$1:$F$1,_xlfn.XLOOKUP(E90,Translation!B$111:$B161,Translation!C$111:$F161))</f>
        <v>#N/A</v>
      </c>
      <c r="H90" t="e" cm="1">
        <f t="array" ref="H90">VLOOKUP(E90,Translation!$B$60:$F$110,_xlfn.IFS(Report!$AB$5="DE",2,Report!$AB$5="EN",3,Report!$AB$5="CZ",4,Report!$AB$5="CN",5))</f>
        <v>#N/A</v>
      </c>
    </row>
    <row r="91" spans="1:8" x14ac:dyDescent="0.3">
      <c r="A91" s="17" t="str">
        <f>IF(Report!AA136=0,"",Report!AA136)</f>
        <v/>
      </c>
      <c r="B91" s="18" t="str">
        <f t="shared" si="3"/>
        <v/>
      </c>
      <c r="C91" s="19" t="str">
        <f t="shared" si="4"/>
        <v/>
      </c>
      <c r="E91" t="str">
        <f t="shared" si="5"/>
        <v>0</v>
      </c>
      <c r="F91" t="e" cm="1">
        <f t="array" ref="F91">_xlfn.XLOOKUP(Report!$AB$5,Translation!$C$1:$F$1,_xlfn.XLOOKUP(E91,Translation!B$111:$B162,Translation!C$111:$F162))</f>
        <v>#N/A</v>
      </c>
      <c r="H91" t="e" cm="1">
        <f t="array" ref="H91">VLOOKUP(E91,Translation!$B$60:$F$110,_xlfn.IFS(Report!$AB$5="DE",2,Report!$AB$5="EN",3,Report!$AB$5="CZ",4,Report!$AB$5="CN",5))</f>
        <v>#N/A</v>
      </c>
    </row>
    <row r="92" spans="1:8" x14ac:dyDescent="0.3">
      <c r="A92" s="17" t="str">
        <f>IF(Report!AA137=0,"",Report!AA137)</f>
        <v/>
      </c>
      <c r="B92" s="18" t="str">
        <f t="shared" si="3"/>
        <v/>
      </c>
      <c r="C92" s="19" t="str">
        <f t="shared" si="4"/>
        <v/>
      </c>
      <c r="E92" t="str">
        <f t="shared" si="5"/>
        <v>0</v>
      </c>
      <c r="F92" t="e" cm="1">
        <f t="array" ref="F92">_xlfn.XLOOKUP(Report!$AB$5,Translation!$C$1:$F$1,_xlfn.XLOOKUP(E92,Translation!B$111:$B163,Translation!C$111:$F163))</f>
        <v>#N/A</v>
      </c>
      <c r="H92" t="e" cm="1">
        <f t="array" ref="H92">VLOOKUP(E92,Translation!$B$60:$F$110,_xlfn.IFS(Report!$AB$5="DE",2,Report!$AB$5="EN",3,Report!$AB$5="CZ",4,Report!$AB$5="CN",5))</f>
        <v>#N/A</v>
      </c>
    </row>
    <row r="93" spans="1:8" x14ac:dyDescent="0.3">
      <c r="A93" s="17" t="str">
        <f>IF(Report!AA138=0,"",Report!AA138)</f>
        <v/>
      </c>
      <c r="B93" s="18" t="str">
        <f t="shared" si="3"/>
        <v/>
      </c>
      <c r="C93" s="19" t="str">
        <f t="shared" si="4"/>
        <v/>
      </c>
      <c r="E93" t="str">
        <f t="shared" si="5"/>
        <v>0</v>
      </c>
      <c r="F93" t="e" cm="1">
        <f t="array" ref="F93">_xlfn.XLOOKUP(Report!$AB$5,Translation!$C$1:$F$1,_xlfn.XLOOKUP(E93,Translation!B$111:$B164,Translation!C$111:$F164))</f>
        <v>#N/A</v>
      </c>
      <c r="H93" t="e" cm="1">
        <f t="array" ref="H93">VLOOKUP(E93,Translation!$B$60:$F$110,_xlfn.IFS(Report!$AB$5="DE",2,Report!$AB$5="EN",3,Report!$AB$5="CZ",4,Report!$AB$5="CN",5))</f>
        <v>#N/A</v>
      </c>
    </row>
    <row r="94" spans="1:8" x14ac:dyDescent="0.3">
      <c r="A94" s="17" t="str">
        <f>IF(Report!AA139=0,"",Report!AA139)</f>
        <v/>
      </c>
      <c r="B94" s="18" t="str">
        <f t="shared" si="3"/>
        <v/>
      </c>
      <c r="C94" s="19" t="str">
        <f t="shared" si="4"/>
        <v/>
      </c>
      <c r="E94" t="str">
        <f t="shared" si="5"/>
        <v>0</v>
      </c>
      <c r="F94" t="e" cm="1">
        <f t="array" ref="F94">_xlfn.XLOOKUP(Report!$AB$5,Translation!$C$1:$F$1,_xlfn.XLOOKUP(E94,Translation!B$111:$B165,Translation!C$111:$F165))</f>
        <v>#N/A</v>
      </c>
      <c r="H94" t="e" cm="1">
        <f t="array" ref="H94">VLOOKUP(E94,Translation!$B$60:$F$110,_xlfn.IFS(Report!$AB$5="DE",2,Report!$AB$5="EN",3,Report!$AB$5="CZ",4,Report!$AB$5="CN",5))</f>
        <v>#N/A</v>
      </c>
    </row>
    <row r="95" spans="1:8" x14ac:dyDescent="0.3">
      <c r="A95" s="17" t="str">
        <f>IF(Report!AA140=0,"",Report!AA140)</f>
        <v/>
      </c>
      <c r="B95" s="18" t="str">
        <f t="shared" si="3"/>
        <v/>
      </c>
      <c r="C95" s="19" t="str">
        <f t="shared" si="4"/>
        <v/>
      </c>
      <c r="E95" t="str">
        <f t="shared" si="5"/>
        <v>0</v>
      </c>
      <c r="F95" t="e" cm="1">
        <f t="array" ref="F95">_xlfn.XLOOKUP(Report!$AB$5,Translation!$C$1:$F$1,_xlfn.XLOOKUP(E95,Translation!B$111:$B166,Translation!C$111:$F166))</f>
        <v>#N/A</v>
      </c>
      <c r="H95" t="e" cm="1">
        <f t="array" ref="H95">VLOOKUP(E95,Translation!$B$60:$F$110,_xlfn.IFS(Report!$AB$5="DE",2,Report!$AB$5="EN",3,Report!$AB$5="CZ",4,Report!$AB$5="CN",5))</f>
        <v>#N/A</v>
      </c>
    </row>
    <row r="96" spans="1:8" x14ac:dyDescent="0.3">
      <c r="A96" s="17" t="str">
        <f>IF(Report!AA141=0,"",Report!AA141)</f>
        <v/>
      </c>
      <c r="B96" s="18" t="str">
        <f t="shared" si="3"/>
        <v/>
      </c>
      <c r="C96" s="19" t="str">
        <f t="shared" si="4"/>
        <v/>
      </c>
      <c r="E96" t="str">
        <f t="shared" si="5"/>
        <v>0</v>
      </c>
      <c r="F96" t="e" cm="1">
        <f t="array" ref="F96">_xlfn.XLOOKUP(Report!$AB$5,Translation!$C$1:$F$1,_xlfn.XLOOKUP(E96,Translation!B$111:$B167,Translation!C$111:$F167))</f>
        <v>#N/A</v>
      </c>
      <c r="H96" t="e" cm="1">
        <f t="array" ref="H96">VLOOKUP(E96,Translation!$B$60:$F$110,_xlfn.IFS(Report!$AB$5="DE",2,Report!$AB$5="EN",3,Report!$AB$5="CZ",4,Report!$AB$5="CN",5))</f>
        <v>#N/A</v>
      </c>
    </row>
    <row r="97" spans="1:8" x14ac:dyDescent="0.3">
      <c r="A97" s="17" t="str">
        <f>IF(Report!AA142=0,"",Report!AA142)</f>
        <v/>
      </c>
      <c r="B97" s="18" t="str">
        <f t="shared" si="3"/>
        <v/>
      </c>
      <c r="C97" s="19" t="str">
        <f t="shared" si="4"/>
        <v/>
      </c>
      <c r="E97" t="str">
        <f t="shared" si="5"/>
        <v>0</v>
      </c>
      <c r="F97" t="e" cm="1">
        <f t="array" ref="F97">_xlfn.XLOOKUP(Report!$AB$5,Translation!$C$1:$F$1,_xlfn.XLOOKUP(E97,Translation!B$111:$B168,Translation!C$111:$F168))</f>
        <v>#N/A</v>
      </c>
      <c r="H97" t="e" cm="1">
        <f t="array" ref="H97">VLOOKUP(E97,Translation!$B$60:$F$110,_xlfn.IFS(Report!$AB$5="DE",2,Report!$AB$5="EN",3,Report!$AB$5="CZ",4,Report!$AB$5="CN",5))</f>
        <v>#N/A</v>
      </c>
    </row>
    <row r="98" spans="1:8" x14ac:dyDescent="0.3">
      <c r="A98" s="17" t="str">
        <f>IF(Report!AA143=0,"",Report!AA143)</f>
        <v/>
      </c>
      <c r="B98" s="18" t="str">
        <f t="shared" si="3"/>
        <v/>
      </c>
      <c r="C98" s="19" t="str">
        <f t="shared" si="4"/>
        <v/>
      </c>
      <c r="E98" t="str">
        <f t="shared" si="5"/>
        <v>0</v>
      </c>
      <c r="F98" t="e" cm="1">
        <f t="array" ref="F98">_xlfn.XLOOKUP(Report!$AB$5,Translation!$C$1:$F$1,_xlfn.XLOOKUP(E98,Translation!B$111:$B169,Translation!C$111:$F169))</f>
        <v>#N/A</v>
      </c>
      <c r="H98" t="e" cm="1">
        <f t="array" ref="H98">VLOOKUP(E98,Translation!$B$60:$F$110,_xlfn.IFS(Report!$AB$5="DE",2,Report!$AB$5="EN",3,Report!$AB$5="CZ",4,Report!$AB$5="CN",5))</f>
        <v>#N/A</v>
      </c>
    </row>
    <row r="99" spans="1:8" x14ac:dyDescent="0.3">
      <c r="A99" s="17" t="str">
        <f>IF(Report!AA144=0,"",Report!AA144)</f>
        <v/>
      </c>
      <c r="B99" s="18" t="str">
        <f t="shared" si="3"/>
        <v/>
      </c>
      <c r="C99" s="19" t="str">
        <f t="shared" si="4"/>
        <v/>
      </c>
      <c r="E99" t="str">
        <f t="shared" si="5"/>
        <v>0</v>
      </c>
      <c r="F99" t="e" cm="1">
        <f t="array" ref="F99">_xlfn.XLOOKUP(Report!$AB$5,Translation!$C$1:$F$1,_xlfn.XLOOKUP(E99,Translation!B$111:$B170,Translation!C$111:$F170))</f>
        <v>#N/A</v>
      </c>
      <c r="H99" t="e" cm="1">
        <f t="array" ref="H99">VLOOKUP(E99,Translation!$B$60:$F$110,_xlfn.IFS(Report!$AB$5="DE",2,Report!$AB$5="EN",3,Report!$AB$5="CZ",4,Report!$AB$5="CN",5))</f>
        <v>#N/A</v>
      </c>
    </row>
    <row r="100" spans="1:8" x14ac:dyDescent="0.3">
      <c r="A100" s="17" t="str">
        <f>IF(Report!AA145=0,"",Report!AA145)</f>
        <v/>
      </c>
      <c r="B100" s="18" t="str">
        <f t="shared" si="3"/>
        <v/>
      </c>
      <c r="C100" s="19" t="str">
        <f t="shared" si="4"/>
        <v/>
      </c>
      <c r="E100" t="str">
        <f t="shared" si="5"/>
        <v>0</v>
      </c>
      <c r="F100" t="e" cm="1">
        <f t="array" ref="F100">_xlfn.XLOOKUP(Report!$AB$5,Translation!$C$1:$F$1,_xlfn.XLOOKUP(E100,Translation!B$111:$B171,Translation!C$111:$F171))</f>
        <v>#N/A</v>
      </c>
      <c r="H100" t="e" cm="1">
        <f t="array" ref="H100">VLOOKUP(E100,Translation!$B$60:$F$110,_xlfn.IFS(Report!$AB$5="DE",2,Report!$AB$5="EN",3,Report!$AB$5="CZ",4,Report!$AB$5="CN",5))</f>
        <v>#N/A</v>
      </c>
    </row>
    <row r="101" spans="1:8" x14ac:dyDescent="0.3">
      <c r="A101" s="17" t="str">
        <f>IF(Report!AA146=0,"",Report!AA146)</f>
        <v/>
      </c>
      <c r="B101" s="18" t="str">
        <f t="shared" si="3"/>
        <v/>
      </c>
      <c r="C101" s="19" t="str">
        <f t="shared" si="4"/>
        <v/>
      </c>
      <c r="E101" t="str">
        <f t="shared" si="5"/>
        <v>0</v>
      </c>
      <c r="F101" t="e" cm="1">
        <f t="array" ref="F101">_xlfn.XLOOKUP(Report!$AB$5,Translation!$C$1:$F$1,_xlfn.XLOOKUP(E101,Translation!B$111:$B172,Translation!C$111:$F172))</f>
        <v>#N/A</v>
      </c>
      <c r="H101" t="e" cm="1">
        <f t="array" ref="H101">VLOOKUP(E101,Translation!$B$60:$F$110,_xlfn.IFS(Report!$AB$5="DE",2,Report!$AB$5="EN",3,Report!$AB$5="CZ",4,Report!$AB$5="CN",5))</f>
        <v>#N/A</v>
      </c>
    </row>
    <row r="102" spans="1:8" x14ac:dyDescent="0.3">
      <c r="A102" s="17" t="str">
        <f>IF(Report!AA147=0,"",Report!AA147)</f>
        <v/>
      </c>
      <c r="B102" s="18" t="str">
        <f t="shared" si="3"/>
        <v/>
      </c>
      <c r="C102" s="19" t="str">
        <f t="shared" si="4"/>
        <v/>
      </c>
      <c r="E102" t="str">
        <f t="shared" si="5"/>
        <v>0</v>
      </c>
      <c r="F102" t="e" cm="1">
        <f t="array" ref="F102">_xlfn.XLOOKUP(Report!$AB$5,Translation!$C$1:$F$1,_xlfn.XLOOKUP(E102,Translation!B$111:$B173,Translation!C$111:$F173))</f>
        <v>#N/A</v>
      </c>
      <c r="H102" t="e" cm="1">
        <f t="array" ref="H102">VLOOKUP(E102,Translation!$B$60:$F$110,_xlfn.IFS(Report!$AB$5="DE",2,Report!$AB$5="EN",3,Report!$AB$5="CZ",4,Report!$AB$5="CN",5))</f>
        <v>#N/A</v>
      </c>
    </row>
    <row r="103" spans="1:8" x14ac:dyDescent="0.3">
      <c r="A103" s="17" t="str">
        <f>IF(Report!AA148=0,"",Report!AA148)</f>
        <v/>
      </c>
      <c r="B103" s="18" t="str">
        <f t="shared" ref="B103:B166" si="6">TRIM(LEFT(A103,2))</f>
        <v/>
      </c>
      <c r="C103" s="19" t="str">
        <f t="shared" ref="C103:C166" si="7">TEXT(B103,"00")</f>
        <v/>
      </c>
      <c r="E103" t="str">
        <f t="shared" ref="E103:E166" si="8">TEXT(D103,"0")</f>
        <v>0</v>
      </c>
      <c r="F103" t="e" cm="1">
        <f t="array" ref="F103">_xlfn.XLOOKUP(Report!$AB$5,Translation!$C$1:$F$1,_xlfn.XLOOKUP(E103,Translation!B$111:$B174,Translation!C$111:$F174))</f>
        <v>#N/A</v>
      </c>
      <c r="H103" t="e" cm="1">
        <f t="array" ref="H103">VLOOKUP(E103,Translation!$B$60:$F$110,_xlfn.IFS(Report!$AB$5="DE",2,Report!$AB$5="EN",3,Report!$AB$5="CZ",4,Report!$AB$5="CN",5))</f>
        <v>#N/A</v>
      </c>
    </row>
    <row r="104" spans="1:8" x14ac:dyDescent="0.3">
      <c r="A104" s="17" t="str">
        <f>IF(Report!AA149=0,"",Report!AA149)</f>
        <v/>
      </c>
      <c r="B104" s="18" t="str">
        <f t="shared" si="6"/>
        <v/>
      </c>
      <c r="C104" s="19" t="str">
        <f t="shared" si="7"/>
        <v/>
      </c>
      <c r="E104" t="str">
        <f t="shared" si="8"/>
        <v>0</v>
      </c>
      <c r="F104" t="e" cm="1">
        <f t="array" ref="F104">_xlfn.XLOOKUP(Report!$AB$5,Translation!$C$1:$F$1,_xlfn.XLOOKUP(E104,Translation!B$111:$B175,Translation!C$111:$F175))</f>
        <v>#N/A</v>
      </c>
      <c r="H104" t="e" cm="1">
        <f t="array" ref="H104">VLOOKUP(E104,Translation!$B$60:$F$110,_xlfn.IFS(Report!$AB$5="DE",2,Report!$AB$5="EN",3,Report!$AB$5="CZ",4,Report!$AB$5="CN",5))</f>
        <v>#N/A</v>
      </c>
    </row>
    <row r="105" spans="1:8" x14ac:dyDescent="0.3">
      <c r="A105" s="17" t="str">
        <f>IF(Report!AA150=0,"",Report!AA150)</f>
        <v/>
      </c>
      <c r="B105" s="18" t="str">
        <f t="shared" si="6"/>
        <v/>
      </c>
      <c r="C105" s="19" t="str">
        <f t="shared" si="7"/>
        <v/>
      </c>
      <c r="E105" t="str">
        <f t="shared" si="8"/>
        <v>0</v>
      </c>
      <c r="F105" t="e" cm="1">
        <f t="array" ref="F105">_xlfn.XLOOKUP(Report!$AB$5,Translation!$C$1:$F$1,_xlfn.XLOOKUP(E105,Translation!B$111:$B176,Translation!C$111:$F176))</f>
        <v>#N/A</v>
      </c>
      <c r="H105" t="e" cm="1">
        <f t="array" ref="H105">VLOOKUP(E105,Translation!$B$60:$F$110,_xlfn.IFS(Report!$AB$5="DE",2,Report!$AB$5="EN",3,Report!$AB$5="CZ",4,Report!$AB$5="CN",5))</f>
        <v>#N/A</v>
      </c>
    </row>
    <row r="106" spans="1:8" x14ac:dyDescent="0.3">
      <c r="A106" s="17" t="str">
        <f>IF(Report!AA151=0,"",Report!AA151)</f>
        <v/>
      </c>
      <c r="B106" s="18" t="str">
        <f t="shared" si="6"/>
        <v/>
      </c>
      <c r="C106" s="19" t="str">
        <f t="shared" si="7"/>
        <v/>
      </c>
      <c r="E106" t="str">
        <f t="shared" si="8"/>
        <v>0</v>
      </c>
      <c r="F106" t="e" cm="1">
        <f t="array" ref="F106">_xlfn.XLOOKUP(Report!$AB$5,Translation!$C$1:$F$1,_xlfn.XLOOKUP(E106,Translation!B$111:$B177,Translation!C$111:$F177))</f>
        <v>#N/A</v>
      </c>
      <c r="H106" t="e" cm="1">
        <f t="array" ref="H106">VLOOKUP(E106,Translation!$B$60:$F$110,_xlfn.IFS(Report!$AB$5="DE",2,Report!$AB$5="EN",3,Report!$AB$5="CZ",4,Report!$AB$5="CN",5))</f>
        <v>#N/A</v>
      </c>
    </row>
    <row r="107" spans="1:8" x14ac:dyDescent="0.3">
      <c r="A107" s="17" t="str">
        <f>IF(Report!AA152=0,"",Report!AA152)</f>
        <v/>
      </c>
      <c r="B107" s="18" t="str">
        <f t="shared" si="6"/>
        <v/>
      </c>
      <c r="C107" s="19" t="str">
        <f t="shared" si="7"/>
        <v/>
      </c>
      <c r="E107" t="str">
        <f t="shared" si="8"/>
        <v>0</v>
      </c>
      <c r="F107" t="e" cm="1">
        <f t="array" ref="F107">_xlfn.XLOOKUP(Report!$AB$5,Translation!$C$1:$F$1,_xlfn.XLOOKUP(E107,Translation!B$111:$B178,Translation!C$111:$F178))</f>
        <v>#N/A</v>
      </c>
      <c r="H107" t="e" cm="1">
        <f t="array" ref="H107">VLOOKUP(E107,Translation!$B$60:$F$110,_xlfn.IFS(Report!$AB$5="DE",2,Report!$AB$5="EN",3,Report!$AB$5="CZ",4,Report!$AB$5="CN",5))</f>
        <v>#N/A</v>
      </c>
    </row>
    <row r="108" spans="1:8" x14ac:dyDescent="0.3">
      <c r="A108" s="17" t="str">
        <f>IF(Report!AA153=0,"",Report!AA153)</f>
        <v/>
      </c>
      <c r="B108" s="18" t="str">
        <f t="shared" si="6"/>
        <v/>
      </c>
      <c r="C108" s="19" t="str">
        <f t="shared" si="7"/>
        <v/>
      </c>
      <c r="E108" t="str">
        <f t="shared" si="8"/>
        <v>0</v>
      </c>
      <c r="F108" t="e" cm="1">
        <f t="array" ref="F108">_xlfn.XLOOKUP(Report!$AB$5,Translation!$C$1:$F$1,_xlfn.XLOOKUP(E108,Translation!B$111:$B179,Translation!C$111:$F179))</f>
        <v>#N/A</v>
      </c>
      <c r="H108" t="e" cm="1">
        <f t="array" ref="H108">VLOOKUP(E108,Translation!$B$60:$F$110,_xlfn.IFS(Report!$AB$5="DE",2,Report!$AB$5="EN",3,Report!$AB$5="CZ",4,Report!$AB$5="CN",5))</f>
        <v>#N/A</v>
      </c>
    </row>
    <row r="109" spans="1:8" x14ac:dyDescent="0.3">
      <c r="A109" s="17" t="str">
        <f>IF(Report!AA154=0,"",Report!AA154)</f>
        <v/>
      </c>
      <c r="B109" s="18" t="str">
        <f t="shared" si="6"/>
        <v/>
      </c>
      <c r="C109" s="19" t="str">
        <f t="shared" si="7"/>
        <v/>
      </c>
      <c r="E109" t="str">
        <f t="shared" si="8"/>
        <v>0</v>
      </c>
      <c r="F109" t="e" cm="1">
        <f t="array" ref="F109">_xlfn.XLOOKUP(Report!$AB$5,Translation!$C$1:$F$1,_xlfn.XLOOKUP(E109,Translation!B$111:$B180,Translation!C$111:$F180))</f>
        <v>#N/A</v>
      </c>
      <c r="H109" t="e" cm="1">
        <f t="array" ref="H109">VLOOKUP(E109,Translation!$B$60:$F$110,_xlfn.IFS(Report!$AB$5="DE",2,Report!$AB$5="EN",3,Report!$AB$5="CZ",4,Report!$AB$5="CN",5))</f>
        <v>#N/A</v>
      </c>
    </row>
    <row r="110" spans="1:8" x14ac:dyDescent="0.3">
      <c r="A110" s="17" t="str">
        <f>IF(Report!AA155=0,"",Report!AA155)</f>
        <v/>
      </c>
      <c r="B110" s="18" t="str">
        <f t="shared" si="6"/>
        <v/>
      </c>
      <c r="C110" s="19" t="str">
        <f t="shared" si="7"/>
        <v/>
      </c>
      <c r="E110" t="str">
        <f t="shared" si="8"/>
        <v>0</v>
      </c>
      <c r="F110" t="e" cm="1">
        <f t="array" ref="F110">_xlfn.XLOOKUP(Report!$AB$5,Translation!$C$1:$F$1,_xlfn.XLOOKUP(E110,Translation!B$111:$B181,Translation!C$111:$F181))</f>
        <v>#N/A</v>
      </c>
      <c r="H110" t="e" cm="1">
        <f t="array" ref="H110">VLOOKUP(E110,Translation!$B$60:$F$110,_xlfn.IFS(Report!$AB$5="DE",2,Report!$AB$5="EN",3,Report!$AB$5="CZ",4,Report!$AB$5="CN",5))</f>
        <v>#N/A</v>
      </c>
    </row>
    <row r="111" spans="1:8" x14ac:dyDescent="0.3">
      <c r="A111" s="17" t="str">
        <f>IF(Report!AA156=0,"",Report!AA156)</f>
        <v/>
      </c>
      <c r="B111" s="18" t="str">
        <f t="shared" si="6"/>
        <v/>
      </c>
      <c r="C111" s="19" t="str">
        <f t="shared" si="7"/>
        <v/>
      </c>
      <c r="E111" t="str">
        <f t="shared" si="8"/>
        <v>0</v>
      </c>
      <c r="F111" t="e" cm="1">
        <f t="array" ref="F111">_xlfn.XLOOKUP(Report!$AB$5,Translation!$C$1:$F$1,_xlfn.XLOOKUP(E111,Translation!B$111:$B182,Translation!C$111:$F182))</f>
        <v>#N/A</v>
      </c>
      <c r="H111" t="e" cm="1">
        <f t="array" ref="H111">VLOOKUP(E111,Translation!$B$60:$F$110,_xlfn.IFS(Report!$AB$5="DE",2,Report!$AB$5="EN",3,Report!$AB$5="CZ",4,Report!$AB$5="CN",5))</f>
        <v>#N/A</v>
      </c>
    </row>
    <row r="112" spans="1:8" x14ac:dyDescent="0.3">
      <c r="A112" s="17" t="str">
        <f>IF(Report!AA157=0,"",Report!AA157)</f>
        <v/>
      </c>
      <c r="B112" s="18" t="str">
        <f t="shared" si="6"/>
        <v/>
      </c>
      <c r="C112" s="19" t="str">
        <f t="shared" si="7"/>
        <v/>
      </c>
      <c r="E112" t="str">
        <f t="shared" si="8"/>
        <v>0</v>
      </c>
      <c r="F112" t="e" cm="1">
        <f t="array" ref="F112">_xlfn.XLOOKUP(Report!$AB$5,Translation!$C$1:$F$1,_xlfn.XLOOKUP(E112,Translation!B$111:$B183,Translation!C$111:$F183))</f>
        <v>#N/A</v>
      </c>
      <c r="H112" t="e" cm="1">
        <f t="array" ref="H112">VLOOKUP(E112,Translation!$B$60:$F$110,_xlfn.IFS(Report!$AB$5="DE",2,Report!$AB$5="EN",3,Report!$AB$5="CZ",4,Report!$AB$5="CN",5))</f>
        <v>#N/A</v>
      </c>
    </row>
    <row r="113" spans="1:8" x14ac:dyDescent="0.3">
      <c r="A113" s="17" t="str">
        <f>IF(Report!AA158=0,"",Report!AA158)</f>
        <v/>
      </c>
      <c r="B113" s="18" t="str">
        <f t="shared" si="6"/>
        <v/>
      </c>
      <c r="C113" s="19" t="str">
        <f t="shared" si="7"/>
        <v/>
      </c>
      <c r="E113" t="str">
        <f t="shared" si="8"/>
        <v>0</v>
      </c>
      <c r="F113" t="e" cm="1">
        <f t="array" ref="F113">_xlfn.XLOOKUP(Report!$AB$5,Translation!$C$1:$F$1,_xlfn.XLOOKUP(E113,Translation!B$111:$B184,Translation!C$111:$F184))</f>
        <v>#N/A</v>
      </c>
      <c r="H113" t="e" cm="1">
        <f t="array" ref="H113">VLOOKUP(E113,Translation!$B$60:$F$110,_xlfn.IFS(Report!$AB$5="DE",2,Report!$AB$5="EN",3,Report!$AB$5="CZ",4,Report!$AB$5="CN",5))</f>
        <v>#N/A</v>
      </c>
    </row>
    <row r="114" spans="1:8" x14ac:dyDescent="0.3">
      <c r="A114" s="17" t="str">
        <f>IF(Report!AA159=0,"",Report!AA159)</f>
        <v/>
      </c>
      <c r="B114" s="18" t="str">
        <f t="shared" si="6"/>
        <v/>
      </c>
      <c r="C114" s="19" t="str">
        <f t="shared" si="7"/>
        <v/>
      </c>
      <c r="E114" t="str">
        <f t="shared" si="8"/>
        <v>0</v>
      </c>
      <c r="F114" t="e" cm="1">
        <f t="array" ref="F114">_xlfn.XLOOKUP(Report!$AB$5,Translation!$C$1:$F$1,_xlfn.XLOOKUP(E114,Translation!B$111:$B185,Translation!C$111:$F185))</f>
        <v>#N/A</v>
      </c>
      <c r="H114" t="e" cm="1">
        <f t="array" ref="H114">VLOOKUP(E114,Translation!$B$60:$F$110,_xlfn.IFS(Report!$AB$5="DE",2,Report!$AB$5="EN",3,Report!$AB$5="CZ",4,Report!$AB$5="CN",5))</f>
        <v>#N/A</v>
      </c>
    </row>
    <row r="115" spans="1:8" x14ac:dyDescent="0.3">
      <c r="A115" s="17" t="str">
        <f>IF(Report!AA160=0,"",Report!AA160)</f>
        <v/>
      </c>
      <c r="B115" s="18" t="str">
        <f t="shared" si="6"/>
        <v/>
      </c>
      <c r="C115" s="19" t="str">
        <f t="shared" si="7"/>
        <v/>
      </c>
      <c r="E115" t="str">
        <f t="shared" si="8"/>
        <v>0</v>
      </c>
      <c r="F115" t="e" cm="1">
        <f t="array" ref="F115">_xlfn.XLOOKUP(Report!$AB$5,Translation!$C$1:$F$1,_xlfn.XLOOKUP(E115,Translation!B$111:$B186,Translation!C$111:$F186))</f>
        <v>#N/A</v>
      </c>
      <c r="H115" t="e" cm="1">
        <f t="array" ref="H115">VLOOKUP(E115,Translation!$B$60:$F$110,_xlfn.IFS(Report!$AB$5="DE",2,Report!$AB$5="EN",3,Report!$AB$5="CZ",4,Report!$AB$5="CN",5))</f>
        <v>#N/A</v>
      </c>
    </row>
    <row r="116" spans="1:8" x14ac:dyDescent="0.3">
      <c r="A116" s="17" t="str">
        <f>IF(Report!AA161=0,"",Report!AA161)</f>
        <v/>
      </c>
      <c r="B116" s="18" t="str">
        <f t="shared" si="6"/>
        <v/>
      </c>
      <c r="C116" s="19" t="str">
        <f t="shared" si="7"/>
        <v/>
      </c>
      <c r="E116" t="str">
        <f t="shared" si="8"/>
        <v>0</v>
      </c>
      <c r="F116" t="e" cm="1">
        <f t="array" ref="F116">_xlfn.XLOOKUP(Report!$AB$5,Translation!$C$1:$F$1,_xlfn.XLOOKUP(E116,Translation!B$111:$B187,Translation!C$111:$F187))</f>
        <v>#N/A</v>
      </c>
      <c r="H116" t="e" cm="1">
        <f t="array" ref="H116">VLOOKUP(E116,Translation!$B$60:$F$110,_xlfn.IFS(Report!$AB$5="DE",2,Report!$AB$5="EN",3,Report!$AB$5="CZ",4,Report!$AB$5="CN",5))</f>
        <v>#N/A</v>
      </c>
    </row>
    <row r="117" spans="1:8" x14ac:dyDescent="0.3">
      <c r="A117" s="17" t="str">
        <f>IF(Report!AA162=0,"",Report!AA162)</f>
        <v/>
      </c>
      <c r="B117" s="18" t="str">
        <f t="shared" si="6"/>
        <v/>
      </c>
      <c r="C117" s="19" t="str">
        <f t="shared" si="7"/>
        <v/>
      </c>
      <c r="E117" t="str">
        <f t="shared" si="8"/>
        <v>0</v>
      </c>
      <c r="F117" t="e" cm="1">
        <f t="array" ref="F117">_xlfn.XLOOKUP(Report!$AB$5,Translation!$C$1:$F$1,_xlfn.XLOOKUP(E117,Translation!B$111:$B188,Translation!C$111:$F188))</f>
        <v>#N/A</v>
      </c>
      <c r="H117" t="e" cm="1">
        <f t="array" ref="H117">VLOOKUP(E117,Translation!$B$60:$F$110,_xlfn.IFS(Report!$AB$5="DE",2,Report!$AB$5="EN",3,Report!$AB$5="CZ",4,Report!$AB$5="CN",5))</f>
        <v>#N/A</v>
      </c>
    </row>
    <row r="118" spans="1:8" x14ac:dyDescent="0.3">
      <c r="A118" s="17" t="str">
        <f>IF(Report!AA163=0,"",Report!AA163)</f>
        <v/>
      </c>
      <c r="B118" s="18" t="str">
        <f t="shared" si="6"/>
        <v/>
      </c>
      <c r="C118" s="19" t="str">
        <f t="shared" si="7"/>
        <v/>
      </c>
      <c r="E118" t="str">
        <f t="shared" si="8"/>
        <v>0</v>
      </c>
      <c r="F118" t="e" cm="1">
        <f t="array" ref="F118">_xlfn.XLOOKUP(Report!$AB$5,Translation!$C$1:$F$1,_xlfn.XLOOKUP(E118,Translation!B$111:$B189,Translation!C$111:$F189))</f>
        <v>#N/A</v>
      </c>
      <c r="H118" t="e" cm="1">
        <f t="array" ref="H118">VLOOKUP(E118,Translation!$B$60:$F$110,_xlfn.IFS(Report!$AB$5="DE",2,Report!$AB$5="EN",3,Report!$AB$5="CZ",4,Report!$AB$5="CN",5))</f>
        <v>#N/A</v>
      </c>
    </row>
    <row r="119" spans="1:8" x14ac:dyDescent="0.3">
      <c r="A119" s="17" t="str">
        <f>IF(Report!AA164=0,"",Report!AA164)</f>
        <v/>
      </c>
      <c r="B119" s="18" t="str">
        <f t="shared" si="6"/>
        <v/>
      </c>
      <c r="C119" s="19" t="str">
        <f t="shared" si="7"/>
        <v/>
      </c>
      <c r="E119" t="str">
        <f t="shared" si="8"/>
        <v>0</v>
      </c>
      <c r="F119" t="e" cm="1">
        <f t="array" ref="F119">_xlfn.XLOOKUP(Report!$AB$5,Translation!$C$1:$F$1,_xlfn.XLOOKUP(E119,Translation!B$111:$B190,Translation!C$111:$F190))</f>
        <v>#N/A</v>
      </c>
      <c r="H119" t="e" cm="1">
        <f t="array" ref="H119">VLOOKUP(E119,Translation!$B$60:$F$110,_xlfn.IFS(Report!$AB$5="DE",2,Report!$AB$5="EN",3,Report!$AB$5="CZ",4,Report!$AB$5="CN",5))</f>
        <v>#N/A</v>
      </c>
    </row>
    <row r="120" spans="1:8" x14ac:dyDescent="0.3">
      <c r="A120" s="17" t="str">
        <f>IF(Report!AA165=0,"",Report!AA165)</f>
        <v/>
      </c>
      <c r="B120" s="18" t="str">
        <f t="shared" si="6"/>
        <v/>
      </c>
      <c r="C120" s="19" t="str">
        <f t="shared" si="7"/>
        <v/>
      </c>
      <c r="E120" t="str">
        <f t="shared" si="8"/>
        <v>0</v>
      </c>
      <c r="F120" t="e" cm="1">
        <f t="array" ref="F120">_xlfn.XLOOKUP(Report!$AB$5,Translation!$C$1:$F$1,_xlfn.XLOOKUP(E120,Translation!B$111:$B191,Translation!C$111:$F191))</f>
        <v>#N/A</v>
      </c>
      <c r="H120" t="e" cm="1">
        <f t="array" ref="H120">VLOOKUP(E120,Translation!$B$60:$F$110,_xlfn.IFS(Report!$AB$5="DE",2,Report!$AB$5="EN",3,Report!$AB$5="CZ",4,Report!$AB$5="CN",5))</f>
        <v>#N/A</v>
      </c>
    </row>
    <row r="121" spans="1:8" x14ac:dyDescent="0.3">
      <c r="A121" s="17" t="str">
        <f>IF(Report!AA166=0,"",Report!AA166)</f>
        <v/>
      </c>
      <c r="B121" s="18" t="str">
        <f t="shared" si="6"/>
        <v/>
      </c>
      <c r="C121" s="19" t="str">
        <f t="shared" si="7"/>
        <v/>
      </c>
      <c r="E121" t="str">
        <f t="shared" si="8"/>
        <v>0</v>
      </c>
      <c r="F121" t="e" cm="1">
        <f t="array" ref="F121">_xlfn.XLOOKUP(Report!$AB$5,Translation!$C$1:$F$1,_xlfn.XLOOKUP(E121,Translation!B$111:$B192,Translation!C$111:$F192))</f>
        <v>#N/A</v>
      </c>
      <c r="H121" t="e" cm="1">
        <f t="array" ref="H121">VLOOKUP(E121,Translation!$B$60:$F$110,_xlfn.IFS(Report!$AB$5="DE",2,Report!$AB$5="EN",3,Report!$AB$5="CZ",4,Report!$AB$5="CN",5))</f>
        <v>#N/A</v>
      </c>
    </row>
    <row r="122" spans="1:8" x14ac:dyDescent="0.3">
      <c r="A122" s="17" t="str">
        <f>IF(Report!AA167=0,"",Report!AA167)</f>
        <v/>
      </c>
      <c r="B122" s="18" t="str">
        <f t="shared" si="6"/>
        <v/>
      </c>
      <c r="C122" s="19" t="str">
        <f t="shared" si="7"/>
        <v/>
      </c>
      <c r="E122" t="str">
        <f t="shared" si="8"/>
        <v>0</v>
      </c>
      <c r="F122" t="e" cm="1">
        <f t="array" ref="F122">_xlfn.XLOOKUP(Report!$AB$5,Translation!$C$1:$F$1,_xlfn.XLOOKUP(E122,Translation!B$111:$B193,Translation!C$111:$F193))</f>
        <v>#N/A</v>
      </c>
      <c r="H122" t="e" cm="1">
        <f t="array" ref="H122">VLOOKUP(E122,Translation!$B$60:$F$110,_xlfn.IFS(Report!$AB$5="DE",2,Report!$AB$5="EN",3,Report!$AB$5="CZ",4,Report!$AB$5="CN",5))</f>
        <v>#N/A</v>
      </c>
    </row>
    <row r="123" spans="1:8" x14ac:dyDescent="0.3">
      <c r="A123" s="17" t="str">
        <f>IF(Report!AA168=0,"",Report!AA168)</f>
        <v/>
      </c>
      <c r="B123" s="18" t="str">
        <f t="shared" si="6"/>
        <v/>
      </c>
      <c r="C123" s="19" t="str">
        <f t="shared" si="7"/>
        <v/>
      </c>
      <c r="E123" t="str">
        <f t="shared" si="8"/>
        <v>0</v>
      </c>
      <c r="F123" t="e" cm="1">
        <f t="array" ref="F123">_xlfn.XLOOKUP(Report!$AB$5,Translation!$C$1:$F$1,_xlfn.XLOOKUP(E123,Translation!B$111:$B194,Translation!C$111:$F194))</f>
        <v>#N/A</v>
      </c>
      <c r="H123" t="e" cm="1">
        <f t="array" ref="H123">VLOOKUP(E123,Translation!$B$60:$F$110,_xlfn.IFS(Report!$AB$5="DE",2,Report!$AB$5="EN",3,Report!$AB$5="CZ",4,Report!$AB$5="CN",5))</f>
        <v>#N/A</v>
      </c>
    </row>
    <row r="124" spans="1:8" x14ac:dyDescent="0.3">
      <c r="A124" s="17" t="str">
        <f>IF(Report!AA169=0,"",Report!AA169)</f>
        <v/>
      </c>
      <c r="B124" s="18" t="str">
        <f t="shared" si="6"/>
        <v/>
      </c>
      <c r="C124" s="19" t="str">
        <f t="shared" si="7"/>
        <v/>
      </c>
      <c r="E124" t="str">
        <f t="shared" si="8"/>
        <v>0</v>
      </c>
      <c r="F124" t="e" cm="1">
        <f t="array" ref="F124">_xlfn.XLOOKUP(Report!$AB$5,Translation!$C$1:$F$1,_xlfn.XLOOKUP(E124,Translation!B$111:$B195,Translation!C$111:$F195))</f>
        <v>#N/A</v>
      </c>
      <c r="H124" t="e" cm="1">
        <f t="array" ref="H124">VLOOKUP(E124,Translation!$B$60:$F$110,_xlfn.IFS(Report!$AB$5="DE",2,Report!$AB$5="EN",3,Report!$AB$5="CZ",4,Report!$AB$5="CN",5))</f>
        <v>#N/A</v>
      </c>
    </row>
    <row r="125" spans="1:8" x14ac:dyDescent="0.3">
      <c r="A125" s="17" t="str">
        <f>IF(Report!AA170=0,"",Report!AA170)</f>
        <v/>
      </c>
      <c r="B125" s="18" t="str">
        <f t="shared" si="6"/>
        <v/>
      </c>
      <c r="C125" s="19" t="str">
        <f t="shared" si="7"/>
        <v/>
      </c>
      <c r="E125" t="str">
        <f t="shared" si="8"/>
        <v>0</v>
      </c>
      <c r="F125" t="e" cm="1">
        <f t="array" ref="F125">_xlfn.XLOOKUP(Report!$AB$5,Translation!$C$1:$F$1,_xlfn.XLOOKUP(E125,Translation!B$111:$B196,Translation!C$111:$F196))</f>
        <v>#N/A</v>
      </c>
      <c r="H125" t="e" cm="1">
        <f t="array" ref="H125">VLOOKUP(E125,Translation!$B$60:$F$110,_xlfn.IFS(Report!$AB$5="DE",2,Report!$AB$5="EN",3,Report!$AB$5="CZ",4,Report!$AB$5="CN",5))</f>
        <v>#N/A</v>
      </c>
    </row>
    <row r="126" spans="1:8" x14ac:dyDescent="0.3">
      <c r="A126" s="17" t="str">
        <f>IF(Report!AA171=0,"",Report!AA171)</f>
        <v/>
      </c>
      <c r="B126" s="18" t="str">
        <f t="shared" si="6"/>
        <v/>
      </c>
      <c r="C126" s="19" t="str">
        <f t="shared" si="7"/>
        <v/>
      </c>
      <c r="E126" t="str">
        <f t="shared" si="8"/>
        <v>0</v>
      </c>
      <c r="F126" t="e" cm="1">
        <f t="array" ref="F126">_xlfn.XLOOKUP(Report!$AB$5,Translation!$C$1:$F$1,_xlfn.XLOOKUP(E126,Translation!B$111:$B197,Translation!C$111:$F197))</f>
        <v>#N/A</v>
      </c>
      <c r="H126" t="e" cm="1">
        <f t="array" ref="H126">VLOOKUP(E126,Translation!$B$60:$F$110,_xlfn.IFS(Report!$AB$5="DE",2,Report!$AB$5="EN",3,Report!$AB$5="CZ",4,Report!$AB$5="CN",5))</f>
        <v>#N/A</v>
      </c>
    </row>
    <row r="127" spans="1:8" x14ac:dyDescent="0.3">
      <c r="A127" s="17" t="str">
        <f>IF(Report!AA172=0,"",Report!AA172)</f>
        <v/>
      </c>
      <c r="B127" s="18" t="str">
        <f t="shared" si="6"/>
        <v/>
      </c>
      <c r="C127" s="19" t="str">
        <f t="shared" si="7"/>
        <v/>
      </c>
      <c r="E127" t="str">
        <f t="shared" si="8"/>
        <v>0</v>
      </c>
      <c r="F127" t="e" cm="1">
        <f t="array" ref="F127">_xlfn.XLOOKUP(Report!$AB$5,Translation!$C$1:$F$1,_xlfn.XLOOKUP(E127,Translation!B$111:$B198,Translation!C$111:$F198))</f>
        <v>#N/A</v>
      </c>
      <c r="H127" t="e" cm="1">
        <f t="array" ref="H127">VLOOKUP(E127,Translation!$B$60:$F$110,_xlfn.IFS(Report!$AB$5="DE",2,Report!$AB$5="EN",3,Report!$AB$5="CZ",4,Report!$AB$5="CN",5))</f>
        <v>#N/A</v>
      </c>
    </row>
    <row r="128" spans="1:8" x14ac:dyDescent="0.3">
      <c r="A128" s="17" t="str">
        <f>IF(Report!AA173=0,"",Report!AA173)</f>
        <v/>
      </c>
      <c r="B128" s="18" t="str">
        <f t="shared" si="6"/>
        <v/>
      </c>
      <c r="C128" s="19" t="str">
        <f t="shared" si="7"/>
        <v/>
      </c>
      <c r="E128" t="str">
        <f t="shared" si="8"/>
        <v>0</v>
      </c>
      <c r="F128" t="e" cm="1">
        <f t="array" ref="F128">_xlfn.XLOOKUP(Report!$AB$5,Translation!$C$1:$F$1,_xlfn.XLOOKUP(E128,Translation!B$111:$B199,Translation!C$111:$F199))</f>
        <v>#N/A</v>
      </c>
      <c r="H128" t="e" cm="1">
        <f t="array" ref="H128">VLOOKUP(E128,Translation!$B$60:$F$110,_xlfn.IFS(Report!$AB$5="DE",2,Report!$AB$5="EN",3,Report!$AB$5="CZ",4,Report!$AB$5="CN",5))</f>
        <v>#N/A</v>
      </c>
    </row>
    <row r="129" spans="1:8" x14ac:dyDescent="0.3">
      <c r="A129" s="17" t="str">
        <f>IF(Report!AA174=0,"",Report!AA174)</f>
        <v/>
      </c>
      <c r="B129" s="18" t="str">
        <f t="shared" si="6"/>
        <v/>
      </c>
      <c r="C129" s="19" t="str">
        <f t="shared" si="7"/>
        <v/>
      </c>
      <c r="E129" t="str">
        <f t="shared" si="8"/>
        <v>0</v>
      </c>
      <c r="F129" t="e" cm="1">
        <f t="array" ref="F129">_xlfn.XLOOKUP(Report!$AB$5,Translation!$C$1:$F$1,_xlfn.XLOOKUP(E129,Translation!B$111:$B200,Translation!C$111:$F200))</f>
        <v>#N/A</v>
      </c>
      <c r="H129" t="e" cm="1">
        <f t="array" ref="H129">VLOOKUP(E129,Translation!$B$60:$F$110,_xlfn.IFS(Report!$AB$5="DE",2,Report!$AB$5="EN",3,Report!$AB$5="CZ",4,Report!$AB$5="CN",5))</f>
        <v>#N/A</v>
      </c>
    </row>
    <row r="130" spans="1:8" x14ac:dyDescent="0.3">
      <c r="A130" s="17" t="str">
        <f>IF(Report!AA175=0,"",Report!AA175)</f>
        <v/>
      </c>
      <c r="B130" s="18" t="str">
        <f t="shared" si="6"/>
        <v/>
      </c>
      <c r="C130" s="19" t="str">
        <f t="shared" si="7"/>
        <v/>
      </c>
      <c r="E130" t="str">
        <f t="shared" si="8"/>
        <v>0</v>
      </c>
      <c r="F130" t="e" cm="1">
        <f t="array" ref="F130">_xlfn.XLOOKUP(Report!$AB$5,Translation!$C$1:$F$1,_xlfn.XLOOKUP(E130,Translation!B$111:$B201,Translation!C$111:$F201))</f>
        <v>#N/A</v>
      </c>
      <c r="H130" t="e" cm="1">
        <f t="array" ref="H130">VLOOKUP(E130,Translation!$B$60:$F$110,_xlfn.IFS(Report!$AB$5="DE",2,Report!$AB$5="EN",3,Report!$AB$5="CZ",4,Report!$AB$5="CN",5))</f>
        <v>#N/A</v>
      </c>
    </row>
    <row r="131" spans="1:8" x14ac:dyDescent="0.3">
      <c r="A131" s="17" t="str">
        <f>IF(Report!AA176=0,"",Report!AA176)</f>
        <v/>
      </c>
      <c r="B131" s="18" t="str">
        <f t="shared" si="6"/>
        <v/>
      </c>
      <c r="C131" s="19" t="str">
        <f t="shared" si="7"/>
        <v/>
      </c>
      <c r="E131" t="str">
        <f t="shared" si="8"/>
        <v>0</v>
      </c>
      <c r="F131" t="e" cm="1">
        <f t="array" ref="F131">_xlfn.XLOOKUP(Report!$AB$5,Translation!$C$1:$F$1,_xlfn.XLOOKUP(E131,Translation!B$111:$B202,Translation!C$111:$F202))</f>
        <v>#N/A</v>
      </c>
      <c r="H131" t="e" cm="1">
        <f t="array" ref="H131">VLOOKUP(E131,Translation!$B$60:$F$110,_xlfn.IFS(Report!$AB$5="DE",2,Report!$AB$5="EN",3,Report!$AB$5="CZ",4,Report!$AB$5="CN",5))</f>
        <v>#N/A</v>
      </c>
    </row>
    <row r="132" spans="1:8" x14ac:dyDescent="0.3">
      <c r="A132" s="17" t="str">
        <f>IF(Report!AA177=0,"",Report!AA177)</f>
        <v/>
      </c>
      <c r="B132" s="18" t="str">
        <f t="shared" si="6"/>
        <v/>
      </c>
      <c r="C132" s="19" t="str">
        <f t="shared" si="7"/>
        <v/>
      </c>
      <c r="E132" t="str">
        <f t="shared" si="8"/>
        <v>0</v>
      </c>
      <c r="F132" t="e" cm="1">
        <f t="array" ref="F132">_xlfn.XLOOKUP(Report!$AB$5,Translation!$C$1:$F$1,_xlfn.XLOOKUP(E132,Translation!B$111:$B203,Translation!C$111:$F203))</f>
        <v>#N/A</v>
      </c>
      <c r="H132" t="e" cm="1">
        <f t="array" ref="H132">VLOOKUP(E132,Translation!$B$60:$F$110,_xlfn.IFS(Report!$AB$5="DE",2,Report!$AB$5="EN",3,Report!$AB$5="CZ",4,Report!$AB$5="CN",5))</f>
        <v>#N/A</v>
      </c>
    </row>
    <row r="133" spans="1:8" x14ac:dyDescent="0.3">
      <c r="A133" s="17" t="str">
        <f>IF(Report!AA178=0,"",Report!AA178)</f>
        <v/>
      </c>
      <c r="B133" s="18" t="str">
        <f t="shared" si="6"/>
        <v/>
      </c>
      <c r="C133" s="19" t="str">
        <f t="shared" si="7"/>
        <v/>
      </c>
      <c r="E133" t="str">
        <f t="shared" si="8"/>
        <v>0</v>
      </c>
      <c r="F133" t="e" cm="1">
        <f t="array" ref="F133">_xlfn.XLOOKUP(Report!$AB$5,Translation!$C$1:$F$1,_xlfn.XLOOKUP(E133,Translation!B$111:$B204,Translation!C$111:$F204))</f>
        <v>#N/A</v>
      </c>
      <c r="H133" t="e" cm="1">
        <f t="array" ref="H133">VLOOKUP(E133,Translation!$B$60:$F$110,_xlfn.IFS(Report!$AB$5="DE",2,Report!$AB$5="EN",3,Report!$AB$5="CZ",4,Report!$AB$5="CN",5))</f>
        <v>#N/A</v>
      </c>
    </row>
    <row r="134" spans="1:8" x14ac:dyDescent="0.3">
      <c r="A134" s="17" t="str">
        <f>IF(Report!AA179=0,"",Report!AA179)</f>
        <v/>
      </c>
      <c r="B134" s="18" t="str">
        <f t="shared" si="6"/>
        <v/>
      </c>
      <c r="C134" s="19" t="str">
        <f t="shared" si="7"/>
        <v/>
      </c>
      <c r="E134" t="str">
        <f t="shared" si="8"/>
        <v>0</v>
      </c>
      <c r="F134" t="e" cm="1">
        <f t="array" ref="F134">_xlfn.XLOOKUP(Report!$AB$5,Translation!$C$1:$F$1,_xlfn.XLOOKUP(E134,Translation!B$111:$B205,Translation!C$111:$F205))</f>
        <v>#N/A</v>
      </c>
      <c r="H134" t="e" cm="1">
        <f t="array" ref="H134">VLOOKUP(E134,Translation!$B$60:$F$110,_xlfn.IFS(Report!$AB$5="DE",2,Report!$AB$5="EN",3,Report!$AB$5="CZ",4,Report!$AB$5="CN",5))</f>
        <v>#N/A</v>
      </c>
    </row>
    <row r="135" spans="1:8" x14ac:dyDescent="0.3">
      <c r="A135" s="17" t="str">
        <f>IF(Report!AA180=0,"",Report!AA180)</f>
        <v/>
      </c>
      <c r="B135" s="18" t="str">
        <f t="shared" si="6"/>
        <v/>
      </c>
      <c r="C135" s="19" t="str">
        <f t="shared" si="7"/>
        <v/>
      </c>
      <c r="E135" t="str">
        <f t="shared" si="8"/>
        <v>0</v>
      </c>
      <c r="F135" t="e" cm="1">
        <f t="array" ref="F135">_xlfn.XLOOKUP(Report!$AB$5,Translation!$C$1:$F$1,_xlfn.XLOOKUP(E135,Translation!B$111:$B206,Translation!C$111:$F206))</f>
        <v>#N/A</v>
      </c>
      <c r="H135" t="e" cm="1">
        <f t="array" ref="H135">VLOOKUP(E135,Translation!$B$60:$F$110,_xlfn.IFS(Report!$AB$5="DE",2,Report!$AB$5="EN",3,Report!$AB$5="CZ",4,Report!$AB$5="CN",5))</f>
        <v>#N/A</v>
      </c>
    </row>
    <row r="136" spans="1:8" x14ac:dyDescent="0.3">
      <c r="A136" s="17" t="str">
        <f>IF(Report!AA181=0,"",Report!AA181)</f>
        <v/>
      </c>
      <c r="B136" s="18" t="str">
        <f t="shared" si="6"/>
        <v/>
      </c>
      <c r="C136" s="19" t="str">
        <f t="shared" si="7"/>
        <v/>
      </c>
      <c r="E136" t="str">
        <f t="shared" si="8"/>
        <v>0</v>
      </c>
      <c r="F136" t="e" cm="1">
        <f t="array" ref="F136">_xlfn.XLOOKUP(Report!$AB$5,Translation!$C$1:$F$1,_xlfn.XLOOKUP(E136,Translation!B$111:$B207,Translation!C$111:$F207))</f>
        <v>#N/A</v>
      </c>
      <c r="H136" t="e" cm="1">
        <f t="array" ref="H136">VLOOKUP(E136,Translation!$B$60:$F$110,_xlfn.IFS(Report!$AB$5="DE",2,Report!$AB$5="EN",3,Report!$AB$5="CZ",4,Report!$AB$5="CN",5))</f>
        <v>#N/A</v>
      </c>
    </row>
    <row r="137" spans="1:8" x14ac:dyDescent="0.3">
      <c r="A137" s="17" t="str">
        <f>IF(Report!AA182=0,"",Report!AA182)</f>
        <v/>
      </c>
      <c r="B137" s="18" t="str">
        <f t="shared" si="6"/>
        <v/>
      </c>
      <c r="C137" s="19" t="str">
        <f t="shared" si="7"/>
        <v/>
      </c>
      <c r="E137" t="str">
        <f t="shared" si="8"/>
        <v>0</v>
      </c>
      <c r="F137" t="e" cm="1">
        <f t="array" ref="F137">_xlfn.XLOOKUP(Report!$AB$5,Translation!$C$1:$F$1,_xlfn.XLOOKUP(E137,Translation!B$111:$B208,Translation!C$111:$F208))</f>
        <v>#N/A</v>
      </c>
      <c r="H137" t="e" cm="1">
        <f t="array" ref="H137">VLOOKUP(E137,Translation!$B$60:$F$110,_xlfn.IFS(Report!$AB$5="DE",2,Report!$AB$5="EN",3,Report!$AB$5="CZ",4,Report!$AB$5="CN",5))</f>
        <v>#N/A</v>
      </c>
    </row>
    <row r="138" spans="1:8" x14ac:dyDescent="0.3">
      <c r="A138" s="17" t="str">
        <f>IF(Report!AA183=0,"",Report!AA183)</f>
        <v/>
      </c>
      <c r="B138" s="18" t="str">
        <f t="shared" si="6"/>
        <v/>
      </c>
      <c r="C138" s="19" t="str">
        <f t="shared" si="7"/>
        <v/>
      </c>
      <c r="E138" t="str">
        <f t="shared" si="8"/>
        <v>0</v>
      </c>
      <c r="F138" t="e" cm="1">
        <f t="array" ref="F138">_xlfn.XLOOKUP(Report!$AB$5,Translation!$C$1:$F$1,_xlfn.XLOOKUP(E138,Translation!B$111:$B209,Translation!C$111:$F209))</f>
        <v>#N/A</v>
      </c>
      <c r="H138" t="e" cm="1">
        <f t="array" ref="H138">VLOOKUP(E138,Translation!$B$60:$F$110,_xlfn.IFS(Report!$AB$5="DE",2,Report!$AB$5="EN",3,Report!$AB$5="CZ",4,Report!$AB$5="CN",5))</f>
        <v>#N/A</v>
      </c>
    </row>
    <row r="139" spans="1:8" x14ac:dyDescent="0.3">
      <c r="A139" s="17" t="str">
        <f>IF(Report!AA184=0,"",Report!AA184)</f>
        <v/>
      </c>
      <c r="B139" s="18" t="str">
        <f t="shared" si="6"/>
        <v/>
      </c>
      <c r="C139" s="19" t="str">
        <f t="shared" si="7"/>
        <v/>
      </c>
      <c r="E139" t="str">
        <f t="shared" si="8"/>
        <v>0</v>
      </c>
      <c r="F139" t="e" cm="1">
        <f t="array" ref="F139">_xlfn.XLOOKUP(Report!$AB$5,Translation!$C$1:$F$1,_xlfn.XLOOKUP(E139,Translation!B$111:$B210,Translation!C$111:$F210))</f>
        <v>#N/A</v>
      </c>
      <c r="H139" t="e" cm="1">
        <f t="array" ref="H139">VLOOKUP(E139,Translation!$B$60:$F$110,_xlfn.IFS(Report!$AB$5="DE",2,Report!$AB$5="EN",3,Report!$AB$5="CZ",4,Report!$AB$5="CN",5))</f>
        <v>#N/A</v>
      </c>
    </row>
    <row r="140" spans="1:8" x14ac:dyDescent="0.3">
      <c r="A140" s="17" t="str">
        <f>IF(Report!AA185=0,"",Report!AA185)</f>
        <v/>
      </c>
      <c r="B140" s="18" t="str">
        <f t="shared" si="6"/>
        <v/>
      </c>
      <c r="C140" s="19" t="str">
        <f t="shared" si="7"/>
        <v/>
      </c>
      <c r="E140" t="str">
        <f t="shared" si="8"/>
        <v>0</v>
      </c>
      <c r="F140" t="e" cm="1">
        <f t="array" ref="F140">_xlfn.XLOOKUP(Report!$AB$5,Translation!$C$1:$F$1,_xlfn.XLOOKUP(E140,Translation!B$111:$B211,Translation!C$111:$F211))</f>
        <v>#N/A</v>
      </c>
      <c r="H140" t="e" cm="1">
        <f t="array" ref="H140">VLOOKUP(E140,Translation!$B$60:$F$110,_xlfn.IFS(Report!$AB$5="DE",2,Report!$AB$5="EN",3,Report!$AB$5="CZ",4,Report!$AB$5="CN",5))</f>
        <v>#N/A</v>
      </c>
    </row>
    <row r="141" spans="1:8" x14ac:dyDescent="0.3">
      <c r="A141" s="17" t="str">
        <f>IF(Report!AA186=0,"",Report!AA186)</f>
        <v/>
      </c>
      <c r="B141" s="18" t="str">
        <f t="shared" si="6"/>
        <v/>
      </c>
      <c r="C141" s="19" t="str">
        <f t="shared" si="7"/>
        <v/>
      </c>
      <c r="E141" t="str">
        <f t="shared" si="8"/>
        <v>0</v>
      </c>
      <c r="F141" t="e" cm="1">
        <f t="array" ref="F141">_xlfn.XLOOKUP(Report!$AB$5,Translation!$C$1:$F$1,_xlfn.XLOOKUP(E141,Translation!B$111:$B212,Translation!C$111:$F212))</f>
        <v>#N/A</v>
      </c>
      <c r="H141" t="e" cm="1">
        <f t="array" ref="H141">VLOOKUP(E141,Translation!$B$60:$F$110,_xlfn.IFS(Report!$AB$5="DE",2,Report!$AB$5="EN",3,Report!$AB$5="CZ",4,Report!$AB$5="CN",5))</f>
        <v>#N/A</v>
      </c>
    </row>
    <row r="142" spans="1:8" x14ac:dyDescent="0.3">
      <c r="A142" s="17" t="str">
        <f>IF(Report!AA187=0,"",Report!AA187)</f>
        <v/>
      </c>
      <c r="B142" s="18" t="str">
        <f t="shared" si="6"/>
        <v/>
      </c>
      <c r="C142" s="19" t="str">
        <f t="shared" si="7"/>
        <v/>
      </c>
      <c r="E142" t="str">
        <f t="shared" si="8"/>
        <v>0</v>
      </c>
      <c r="F142" t="e" cm="1">
        <f t="array" ref="F142">_xlfn.XLOOKUP(Report!$AB$5,Translation!$C$1:$F$1,_xlfn.XLOOKUP(E142,Translation!B$111:$B213,Translation!C$111:$F213))</f>
        <v>#N/A</v>
      </c>
      <c r="H142" t="e" cm="1">
        <f t="array" ref="H142">VLOOKUP(E142,Translation!$B$60:$F$110,_xlfn.IFS(Report!$AB$5="DE",2,Report!$AB$5="EN",3,Report!$AB$5="CZ",4,Report!$AB$5="CN",5))</f>
        <v>#N/A</v>
      </c>
    </row>
    <row r="143" spans="1:8" x14ac:dyDescent="0.3">
      <c r="A143" s="17" t="str">
        <f>IF(Report!AA188=0,"",Report!AA188)</f>
        <v/>
      </c>
      <c r="B143" s="18" t="str">
        <f t="shared" si="6"/>
        <v/>
      </c>
      <c r="C143" s="19" t="str">
        <f t="shared" si="7"/>
        <v/>
      </c>
      <c r="E143" t="str">
        <f t="shared" si="8"/>
        <v>0</v>
      </c>
      <c r="F143" t="e" cm="1">
        <f t="array" ref="F143">_xlfn.XLOOKUP(Report!$AB$5,Translation!$C$1:$F$1,_xlfn.XLOOKUP(E143,Translation!B$111:$B214,Translation!C$111:$F214))</f>
        <v>#N/A</v>
      </c>
      <c r="H143" t="e" cm="1">
        <f t="array" ref="H143">VLOOKUP(E143,Translation!$B$60:$F$110,_xlfn.IFS(Report!$AB$5="DE",2,Report!$AB$5="EN",3,Report!$AB$5="CZ",4,Report!$AB$5="CN",5))</f>
        <v>#N/A</v>
      </c>
    </row>
    <row r="144" spans="1:8" x14ac:dyDescent="0.3">
      <c r="A144" s="17" t="str">
        <f>IF(Report!AA189=0,"",Report!AA189)</f>
        <v/>
      </c>
      <c r="B144" s="18" t="str">
        <f t="shared" si="6"/>
        <v/>
      </c>
      <c r="C144" s="19" t="str">
        <f t="shared" si="7"/>
        <v/>
      </c>
      <c r="E144" t="str">
        <f t="shared" si="8"/>
        <v>0</v>
      </c>
      <c r="F144" t="e" cm="1">
        <f t="array" ref="F144">_xlfn.XLOOKUP(Report!$AB$5,Translation!$C$1:$F$1,_xlfn.XLOOKUP(E144,Translation!B$111:$B215,Translation!C$111:$F215))</f>
        <v>#N/A</v>
      </c>
      <c r="H144" t="e" cm="1">
        <f t="array" ref="H144">VLOOKUP(E144,Translation!$B$60:$F$110,_xlfn.IFS(Report!$AB$5="DE",2,Report!$AB$5="EN",3,Report!$AB$5="CZ",4,Report!$AB$5="CN",5))</f>
        <v>#N/A</v>
      </c>
    </row>
    <row r="145" spans="1:8" x14ac:dyDescent="0.3">
      <c r="A145" s="17" t="str">
        <f>IF(Report!AA190=0,"",Report!AA190)</f>
        <v/>
      </c>
      <c r="B145" s="18" t="str">
        <f t="shared" si="6"/>
        <v/>
      </c>
      <c r="C145" s="19" t="str">
        <f t="shared" si="7"/>
        <v/>
      </c>
      <c r="E145" t="str">
        <f t="shared" si="8"/>
        <v>0</v>
      </c>
      <c r="F145" t="e" cm="1">
        <f t="array" ref="F145">_xlfn.XLOOKUP(Report!$AB$5,Translation!$C$1:$F$1,_xlfn.XLOOKUP(E145,Translation!B$111:$B216,Translation!C$111:$F216))</f>
        <v>#N/A</v>
      </c>
      <c r="H145" t="e" cm="1">
        <f t="array" ref="H145">VLOOKUP(E145,Translation!$B$60:$F$110,_xlfn.IFS(Report!$AB$5="DE",2,Report!$AB$5="EN",3,Report!$AB$5="CZ",4,Report!$AB$5="CN",5))</f>
        <v>#N/A</v>
      </c>
    </row>
    <row r="146" spans="1:8" x14ac:dyDescent="0.3">
      <c r="A146" s="17" t="str">
        <f>IF(Report!AA191=0,"",Report!AA191)</f>
        <v/>
      </c>
      <c r="B146" s="18" t="str">
        <f t="shared" si="6"/>
        <v/>
      </c>
      <c r="C146" s="19" t="str">
        <f t="shared" si="7"/>
        <v/>
      </c>
      <c r="E146" t="str">
        <f t="shared" si="8"/>
        <v>0</v>
      </c>
      <c r="F146" t="e" cm="1">
        <f t="array" ref="F146">_xlfn.XLOOKUP(Report!$AB$5,Translation!$C$1:$F$1,_xlfn.XLOOKUP(E146,Translation!B$111:$B217,Translation!C$111:$F217))</f>
        <v>#N/A</v>
      </c>
      <c r="H146" t="e" cm="1">
        <f t="array" ref="H146">VLOOKUP(E146,Translation!$B$60:$F$110,_xlfn.IFS(Report!$AB$5="DE",2,Report!$AB$5="EN",3,Report!$AB$5="CZ",4,Report!$AB$5="CN",5))</f>
        <v>#N/A</v>
      </c>
    </row>
    <row r="147" spans="1:8" x14ac:dyDescent="0.3">
      <c r="A147" s="17" t="str">
        <f>IF(Report!AA192=0,"",Report!AA192)</f>
        <v/>
      </c>
      <c r="B147" s="18" t="str">
        <f t="shared" si="6"/>
        <v/>
      </c>
      <c r="C147" s="19" t="str">
        <f t="shared" si="7"/>
        <v/>
      </c>
      <c r="E147" t="str">
        <f t="shared" si="8"/>
        <v>0</v>
      </c>
      <c r="F147" t="e" cm="1">
        <f t="array" ref="F147">_xlfn.XLOOKUP(Report!$AB$5,Translation!$C$1:$F$1,_xlfn.XLOOKUP(E147,Translation!B$111:$B218,Translation!C$111:$F218))</f>
        <v>#N/A</v>
      </c>
      <c r="H147" t="e" cm="1">
        <f t="array" ref="H147">VLOOKUP(E147,Translation!$B$60:$F$110,_xlfn.IFS(Report!$AB$5="DE",2,Report!$AB$5="EN",3,Report!$AB$5="CZ",4,Report!$AB$5="CN",5))</f>
        <v>#N/A</v>
      </c>
    </row>
    <row r="148" spans="1:8" x14ac:dyDescent="0.3">
      <c r="A148" s="17" t="str">
        <f>IF(Report!AA193=0,"",Report!AA193)</f>
        <v/>
      </c>
      <c r="B148" s="18" t="str">
        <f t="shared" si="6"/>
        <v/>
      </c>
      <c r="C148" s="19" t="str">
        <f t="shared" si="7"/>
        <v/>
      </c>
      <c r="E148" t="str">
        <f t="shared" si="8"/>
        <v>0</v>
      </c>
      <c r="F148" t="e" cm="1">
        <f t="array" ref="F148">_xlfn.XLOOKUP(Report!$AB$5,Translation!$C$1:$F$1,_xlfn.XLOOKUP(E148,Translation!B$111:$B219,Translation!C$111:$F219))</f>
        <v>#N/A</v>
      </c>
      <c r="H148" t="e" cm="1">
        <f t="array" ref="H148">VLOOKUP(E148,Translation!$B$60:$F$110,_xlfn.IFS(Report!$AB$5="DE",2,Report!$AB$5="EN",3,Report!$AB$5="CZ",4,Report!$AB$5="CN",5))</f>
        <v>#N/A</v>
      </c>
    </row>
    <row r="149" spans="1:8" x14ac:dyDescent="0.3">
      <c r="A149" s="17" t="str">
        <f>IF(Report!AA194=0,"",Report!AA194)</f>
        <v/>
      </c>
      <c r="B149" s="18" t="str">
        <f t="shared" si="6"/>
        <v/>
      </c>
      <c r="C149" s="19" t="str">
        <f t="shared" si="7"/>
        <v/>
      </c>
      <c r="E149" t="str">
        <f t="shared" si="8"/>
        <v>0</v>
      </c>
      <c r="F149" t="e" cm="1">
        <f t="array" ref="F149">_xlfn.XLOOKUP(Report!$AB$5,Translation!$C$1:$F$1,_xlfn.XLOOKUP(E149,Translation!B$111:$B220,Translation!C$111:$F220))</f>
        <v>#N/A</v>
      </c>
      <c r="H149" t="e" cm="1">
        <f t="array" ref="H149">VLOOKUP(E149,Translation!$B$60:$F$110,_xlfn.IFS(Report!$AB$5="DE",2,Report!$AB$5="EN",3,Report!$AB$5="CZ",4,Report!$AB$5="CN",5))</f>
        <v>#N/A</v>
      </c>
    </row>
    <row r="150" spans="1:8" x14ac:dyDescent="0.3">
      <c r="A150" s="17" t="str">
        <f>IF(Report!AA195=0,"",Report!AA195)</f>
        <v/>
      </c>
      <c r="B150" s="18" t="str">
        <f t="shared" si="6"/>
        <v/>
      </c>
      <c r="C150" s="19" t="str">
        <f t="shared" si="7"/>
        <v/>
      </c>
      <c r="E150" t="str">
        <f t="shared" si="8"/>
        <v>0</v>
      </c>
      <c r="F150" t="e" cm="1">
        <f t="array" ref="F150">_xlfn.XLOOKUP(Report!$AB$5,Translation!$C$1:$F$1,_xlfn.XLOOKUP(E150,Translation!B$111:$B221,Translation!C$111:$F221))</f>
        <v>#N/A</v>
      </c>
      <c r="H150" t="e" cm="1">
        <f t="array" ref="H150">VLOOKUP(E150,Translation!$B$60:$F$110,_xlfn.IFS(Report!$AB$5="DE",2,Report!$AB$5="EN",3,Report!$AB$5="CZ",4,Report!$AB$5="CN",5))</f>
        <v>#N/A</v>
      </c>
    </row>
    <row r="151" spans="1:8" x14ac:dyDescent="0.3">
      <c r="A151" s="17" t="str">
        <f>IF(Report!AA196=0,"",Report!AA196)</f>
        <v/>
      </c>
      <c r="B151" s="18" t="str">
        <f t="shared" si="6"/>
        <v/>
      </c>
      <c r="C151" s="19" t="str">
        <f t="shared" si="7"/>
        <v/>
      </c>
      <c r="E151" t="str">
        <f t="shared" si="8"/>
        <v>0</v>
      </c>
      <c r="F151" t="e" cm="1">
        <f t="array" ref="F151">_xlfn.XLOOKUP(Report!$AB$5,Translation!$C$1:$F$1,_xlfn.XLOOKUP(E151,Translation!B$111:$B222,Translation!C$111:$F222))</f>
        <v>#N/A</v>
      </c>
      <c r="H151" t="e" cm="1">
        <f t="array" ref="H151">VLOOKUP(E151,Translation!$B$60:$F$110,_xlfn.IFS(Report!$AB$5="DE",2,Report!$AB$5="EN",3,Report!$AB$5="CZ",4,Report!$AB$5="CN",5))</f>
        <v>#N/A</v>
      </c>
    </row>
    <row r="152" spans="1:8" x14ac:dyDescent="0.3">
      <c r="A152" s="17" t="str">
        <f>IF(Report!AA197=0,"",Report!AA197)</f>
        <v/>
      </c>
      <c r="B152" s="18" t="str">
        <f t="shared" si="6"/>
        <v/>
      </c>
      <c r="C152" s="19" t="str">
        <f t="shared" si="7"/>
        <v/>
      </c>
      <c r="E152" t="str">
        <f t="shared" si="8"/>
        <v>0</v>
      </c>
      <c r="F152" t="e" cm="1">
        <f t="array" ref="F152">_xlfn.XLOOKUP(Report!$AB$5,Translation!$C$1:$F$1,_xlfn.XLOOKUP(E152,Translation!B$111:$B223,Translation!C$111:$F223))</f>
        <v>#N/A</v>
      </c>
      <c r="H152" t="e" cm="1">
        <f t="array" ref="H152">VLOOKUP(E152,Translation!$B$60:$F$110,_xlfn.IFS(Report!$AB$5="DE",2,Report!$AB$5="EN",3,Report!$AB$5="CZ",4,Report!$AB$5="CN",5))</f>
        <v>#N/A</v>
      </c>
    </row>
    <row r="153" spans="1:8" x14ac:dyDescent="0.3">
      <c r="A153" s="17" t="str">
        <f>IF(Report!AA198=0,"",Report!AA198)</f>
        <v/>
      </c>
      <c r="B153" s="18" t="str">
        <f t="shared" si="6"/>
        <v/>
      </c>
      <c r="C153" s="19" t="str">
        <f t="shared" si="7"/>
        <v/>
      </c>
      <c r="E153" t="str">
        <f t="shared" si="8"/>
        <v>0</v>
      </c>
      <c r="F153" t="e" cm="1">
        <f t="array" ref="F153">_xlfn.XLOOKUP(Report!$AB$5,Translation!$C$1:$F$1,_xlfn.XLOOKUP(E153,Translation!B$111:$B224,Translation!C$111:$F224))</f>
        <v>#N/A</v>
      </c>
      <c r="H153" t="e" cm="1">
        <f t="array" ref="H153">VLOOKUP(E153,Translation!$B$60:$F$110,_xlfn.IFS(Report!$AB$5="DE",2,Report!$AB$5="EN",3,Report!$AB$5="CZ",4,Report!$AB$5="CN",5))</f>
        <v>#N/A</v>
      </c>
    </row>
    <row r="154" spans="1:8" x14ac:dyDescent="0.3">
      <c r="A154" s="17" t="str">
        <f>IF(Report!AA199=0,"",Report!AA199)</f>
        <v/>
      </c>
      <c r="B154" s="18" t="str">
        <f t="shared" si="6"/>
        <v/>
      </c>
      <c r="C154" s="19" t="str">
        <f t="shared" si="7"/>
        <v/>
      </c>
      <c r="E154" t="str">
        <f t="shared" si="8"/>
        <v>0</v>
      </c>
      <c r="F154" t="e" cm="1">
        <f t="array" ref="F154">_xlfn.XLOOKUP(Report!$AB$5,Translation!$C$1:$F$1,_xlfn.XLOOKUP(E154,Translation!B$111:$B225,Translation!C$111:$F225))</f>
        <v>#N/A</v>
      </c>
      <c r="H154" t="e" cm="1">
        <f t="array" ref="H154">VLOOKUP(E154,Translation!$B$60:$F$110,_xlfn.IFS(Report!$AB$5="DE",2,Report!$AB$5="EN",3,Report!$AB$5="CZ",4,Report!$AB$5="CN",5))</f>
        <v>#N/A</v>
      </c>
    </row>
    <row r="155" spans="1:8" x14ac:dyDescent="0.3">
      <c r="A155" s="17" t="str">
        <f>IF(Report!AA200=0,"",Report!AA200)</f>
        <v/>
      </c>
      <c r="B155" s="18" t="str">
        <f t="shared" si="6"/>
        <v/>
      </c>
      <c r="C155" s="19" t="str">
        <f t="shared" si="7"/>
        <v/>
      </c>
      <c r="E155" t="str">
        <f t="shared" si="8"/>
        <v>0</v>
      </c>
      <c r="F155" t="e" cm="1">
        <f t="array" ref="F155">_xlfn.XLOOKUP(Report!$AB$5,Translation!$C$1:$F$1,_xlfn.XLOOKUP(E155,Translation!B$111:$B226,Translation!C$111:$F226))</f>
        <v>#N/A</v>
      </c>
      <c r="H155" t="e" cm="1">
        <f t="array" ref="H155">VLOOKUP(E155,Translation!$B$60:$F$110,_xlfn.IFS(Report!$AB$5="DE",2,Report!$AB$5="EN",3,Report!$AB$5="CZ",4,Report!$AB$5="CN",5))</f>
        <v>#N/A</v>
      </c>
    </row>
    <row r="156" spans="1:8" x14ac:dyDescent="0.3">
      <c r="A156" s="17" t="str">
        <f>IF(Report!AA201=0,"",Report!AA201)</f>
        <v/>
      </c>
      <c r="B156" s="18" t="str">
        <f t="shared" si="6"/>
        <v/>
      </c>
      <c r="C156" s="19" t="str">
        <f t="shared" si="7"/>
        <v/>
      </c>
      <c r="E156" t="str">
        <f t="shared" si="8"/>
        <v>0</v>
      </c>
      <c r="F156" t="e" cm="1">
        <f t="array" ref="F156">_xlfn.XLOOKUP(Report!$AB$5,Translation!$C$1:$F$1,_xlfn.XLOOKUP(E156,Translation!B$111:$B227,Translation!C$111:$F227))</f>
        <v>#N/A</v>
      </c>
      <c r="H156" t="e" cm="1">
        <f t="array" ref="H156">VLOOKUP(E156,Translation!$B$60:$F$110,_xlfn.IFS(Report!$AB$5="DE",2,Report!$AB$5="EN",3,Report!$AB$5="CZ",4,Report!$AB$5="CN",5))</f>
        <v>#N/A</v>
      </c>
    </row>
    <row r="157" spans="1:8" x14ac:dyDescent="0.3">
      <c r="A157" s="17" t="str">
        <f>IF(Report!AA202=0,"",Report!AA202)</f>
        <v/>
      </c>
      <c r="B157" s="18" t="str">
        <f t="shared" si="6"/>
        <v/>
      </c>
      <c r="C157" s="19" t="str">
        <f t="shared" si="7"/>
        <v/>
      </c>
      <c r="E157" t="str">
        <f t="shared" si="8"/>
        <v>0</v>
      </c>
      <c r="F157" t="e" cm="1">
        <f t="array" ref="F157">_xlfn.XLOOKUP(Report!$AB$5,Translation!$C$1:$F$1,_xlfn.XLOOKUP(E157,Translation!B$111:$B228,Translation!C$111:$F228))</f>
        <v>#N/A</v>
      </c>
      <c r="H157" t="e" cm="1">
        <f t="array" ref="H157">VLOOKUP(E157,Translation!$B$60:$F$110,_xlfn.IFS(Report!$AB$5="DE",2,Report!$AB$5="EN",3,Report!$AB$5="CZ",4,Report!$AB$5="CN",5))</f>
        <v>#N/A</v>
      </c>
    </row>
    <row r="158" spans="1:8" x14ac:dyDescent="0.3">
      <c r="A158" s="17" t="str">
        <f>IF(Report!AA203=0,"",Report!AA203)</f>
        <v/>
      </c>
      <c r="B158" s="18" t="str">
        <f t="shared" si="6"/>
        <v/>
      </c>
      <c r="C158" s="19" t="str">
        <f t="shared" si="7"/>
        <v/>
      </c>
      <c r="E158" t="str">
        <f t="shared" si="8"/>
        <v>0</v>
      </c>
      <c r="F158" t="e" cm="1">
        <f t="array" ref="F158">_xlfn.XLOOKUP(Report!$AB$5,Translation!$C$1:$F$1,_xlfn.XLOOKUP(E158,Translation!B$111:$B229,Translation!C$111:$F229))</f>
        <v>#N/A</v>
      </c>
      <c r="H158" t="e" cm="1">
        <f t="array" ref="H158">VLOOKUP(E158,Translation!$B$60:$F$110,_xlfn.IFS(Report!$AB$5="DE",2,Report!$AB$5="EN",3,Report!$AB$5="CZ",4,Report!$AB$5="CN",5))</f>
        <v>#N/A</v>
      </c>
    </row>
    <row r="159" spans="1:8" x14ac:dyDescent="0.3">
      <c r="A159" s="17" t="str">
        <f>IF(Report!AA204=0,"",Report!AA204)</f>
        <v/>
      </c>
      <c r="B159" s="18" t="str">
        <f t="shared" si="6"/>
        <v/>
      </c>
      <c r="C159" s="19" t="str">
        <f t="shared" si="7"/>
        <v/>
      </c>
      <c r="E159" t="str">
        <f t="shared" si="8"/>
        <v>0</v>
      </c>
      <c r="F159" t="e" cm="1">
        <f t="array" ref="F159">_xlfn.XLOOKUP(Report!$AB$5,Translation!$C$1:$F$1,_xlfn.XLOOKUP(E159,Translation!B$111:$B230,Translation!C$111:$F230))</f>
        <v>#N/A</v>
      </c>
      <c r="H159" t="e" cm="1">
        <f t="array" ref="H159">VLOOKUP(E159,Translation!$B$60:$F$110,_xlfn.IFS(Report!$AB$5="DE",2,Report!$AB$5="EN",3,Report!$AB$5="CZ",4,Report!$AB$5="CN",5))</f>
        <v>#N/A</v>
      </c>
    </row>
    <row r="160" spans="1:8" x14ac:dyDescent="0.3">
      <c r="A160" s="17" t="str">
        <f>IF(Report!AA205=0,"",Report!AA205)</f>
        <v/>
      </c>
      <c r="B160" s="18" t="str">
        <f t="shared" si="6"/>
        <v/>
      </c>
      <c r="C160" s="19" t="str">
        <f t="shared" si="7"/>
        <v/>
      </c>
      <c r="E160" t="str">
        <f t="shared" si="8"/>
        <v>0</v>
      </c>
      <c r="F160" t="e" cm="1">
        <f t="array" ref="F160">_xlfn.XLOOKUP(Report!$AB$5,Translation!$C$1:$F$1,_xlfn.XLOOKUP(E160,Translation!B$111:$B231,Translation!C$111:$F231))</f>
        <v>#N/A</v>
      </c>
      <c r="H160" t="e" cm="1">
        <f t="array" ref="H160">VLOOKUP(E160,Translation!$B$60:$F$110,_xlfn.IFS(Report!$AB$5="DE",2,Report!$AB$5="EN",3,Report!$AB$5="CZ",4,Report!$AB$5="CN",5))</f>
        <v>#N/A</v>
      </c>
    </row>
    <row r="161" spans="1:8" x14ac:dyDescent="0.3">
      <c r="A161" s="17" t="str">
        <f>IF(Report!AA206=0,"",Report!AA206)</f>
        <v/>
      </c>
      <c r="B161" s="18" t="str">
        <f t="shared" si="6"/>
        <v/>
      </c>
      <c r="C161" s="19" t="str">
        <f t="shared" si="7"/>
        <v/>
      </c>
      <c r="E161" t="str">
        <f t="shared" si="8"/>
        <v>0</v>
      </c>
      <c r="F161" t="e" cm="1">
        <f t="array" ref="F161">_xlfn.XLOOKUP(Report!$AB$5,Translation!$C$1:$F$1,_xlfn.XLOOKUP(E161,Translation!B$111:$B232,Translation!C$111:$F232))</f>
        <v>#N/A</v>
      </c>
      <c r="H161" t="e" cm="1">
        <f t="array" ref="H161">VLOOKUP(E161,Translation!$B$60:$F$110,_xlfn.IFS(Report!$AB$5="DE",2,Report!$AB$5="EN",3,Report!$AB$5="CZ",4,Report!$AB$5="CN",5))</f>
        <v>#N/A</v>
      </c>
    </row>
    <row r="162" spans="1:8" x14ac:dyDescent="0.3">
      <c r="A162" s="17" t="str">
        <f>IF(Report!AA207=0,"",Report!AA207)</f>
        <v/>
      </c>
      <c r="B162" s="18" t="str">
        <f t="shared" si="6"/>
        <v/>
      </c>
      <c r="C162" s="19" t="str">
        <f t="shared" si="7"/>
        <v/>
      </c>
      <c r="E162" t="str">
        <f t="shared" si="8"/>
        <v>0</v>
      </c>
      <c r="F162" t="e" cm="1">
        <f t="array" ref="F162">_xlfn.XLOOKUP(Report!$AB$5,Translation!$C$1:$F$1,_xlfn.XLOOKUP(E162,Translation!B$111:$B233,Translation!C$111:$F233))</f>
        <v>#N/A</v>
      </c>
      <c r="H162" t="e" cm="1">
        <f t="array" ref="H162">VLOOKUP(E162,Translation!$B$60:$F$110,_xlfn.IFS(Report!$AB$5="DE",2,Report!$AB$5="EN",3,Report!$AB$5="CZ",4,Report!$AB$5="CN",5))</f>
        <v>#N/A</v>
      </c>
    </row>
    <row r="163" spans="1:8" x14ac:dyDescent="0.3">
      <c r="A163" s="17" t="str">
        <f>IF(Report!AA208=0,"",Report!AA208)</f>
        <v/>
      </c>
      <c r="B163" s="18" t="str">
        <f t="shared" si="6"/>
        <v/>
      </c>
      <c r="C163" s="19" t="str">
        <f t="shared" si="7"/>
        <v/>
      </c>
      <c r="E163" t="str">
        <f t="shared" si="8"/>
        <v>0</v>
      </c>
      <c r="F163" t="e" cm="1">
        <f t="array" ref="F163">_xlfn.XLOOKUP(Report!$AB$5,Translation!$C$1:$F$1,_xlfn.XLOOKUP(E163,Translation!B$111:$B234,Translation!C$111:$F234))</f>
        <v>#N/A</v>
      </c>
      <c r="H163" t="e" cm="1">
        <f t="array" ref="H163">VLOOKUP(E163,Translation!$B$60:$F$110,_xlfn.IFS(Report!$AB$5="DE",2,Report!$AB$5="EN",3,Report!$AB$5="CZ",4,Report!$AB$5="CN",5))</f>
        <v>#N/A</v>
      </c>
    </row>
    <row r="164" spans="1:8" x14ac:dyDescent="0.3">
      <c r="A164" s="17" t="str">
        <f>IF(Report!AA209=0,"",Report!AA209)</f>
        <v/>
      </c>
      <c r="B164" s="18" t="str">
        <f t="shared" si="6"/>
        <v/>
      </c>
      <c r="C164" s="19" t="str">
        <f t="shared" si="7"/>
        <v/>
      </c>
      <c r="E164" t="str">
        <f t="shared" si="8"/>
        <v>0</v>
      </c>
      <c r="F164" t="e" cm="1">
        <f t="array" ref="F164">_xlfn.XLOOKUP(Report!$AB$5,Translation!$C$1:$F$1,_xlfn.XLOOKUP(E164,Translation!B$111:$B235,Translation!C$111:$F235))</f>
        <v>#N/A</v>
      </c>
      <c r="H164" t="e" cm="1">
        <f t="array" ref="H164">VLOOKUP(E164,Translation!$B$60:$F$110,_xlfn.IFS(Report!$AB$5="DE",2,Report!$AB$5="EN",3,Report!$AB$5="CZ",4,Report!$AB$5="CN",5))</f>
        <v>#N/A</v>
      </c>
    </row>
    <row r="165" spans="1:8" x14ac:dyDescent="0.3">
      <c r="A165" s="17" t="str">
        <f>IF(Report!AA210=0,"",Report!AA210)</f>
        <v/>
      </c>
      <c r="B165" s="18" t="str">
        <f t="shared" si="6"/>
        <v/>
      </c>
      <c r="C165" s="19" t="str">
        <f t="shared" si="7"/>
        <v/>
      </c>
      <c r="E165" t="str">
        <f t="shared" si="8"/>
        <v>0</v>
      </c>
      <c r="F165" t="e" cm="1">
        <f t="array" ref="F165">_xlfn.XLOOKUP(Report!$AB$5,Translation!$C$1:$F$1,_xlfn.XLOOKUP(E165,Translation!B$111:$B236,Translation!C$111:$F236))</f>
        <v>#N/A</v>
      </c>
      <c r="H165" t="e" cm="1">
        <f t="array" ref="H165">VLOOKUP(E165,Translation!$B$60:$F$110,_xlfn.IFS(Report!$AB$5="DE",2,Report!$AB$5="EN",3,Report!$AB$5="CZ",4,Report!$AB$5="CN",5))</f>
        <v>#N/A</v>
      </c>
    </row>
    <row r="166" spans="1:8" x14ac:dyDescent="0.3">
      <c r="A166" s="17" t="str">
        <f>IF(Report!AA211=0,"",Report!AA211)</f>
        <v/>
      </c>
      <c r="B166" s="18" t="str">
        <f t="shared" si="6"/>
        <v/>
      </c>
      <c r="C166" s="19" t="str">
        <f t="shared" si="7"/>
        <v/>
      </c>
      <c r="E166" t="str">
        <f t="shared" si="8"/>
        <v>0</v>
      </c>
      <c r="F166" t="e" cm="1">
        <f t="array" ref="F166">_xlfn.XLOOKUP(Report!$AB$5,Translation!$C$1:$F$1,_xlfn.XLOOKUP(E166,Translation!B$111:$B237,Translation!C$111:$F237))</f>
        <v>#N/A</v>
      </c>
      <c r="H166" t="e" cm="1">
        <f t="array" ref="H166">VLOOKUP(E166,Translation!$B$60:$F$110,_xlfn.IFS(Report!$AB$5="DE",2,Report!$AB$5="EN",3,Report!$AB$5="CZ",4,Report!$AB$5="CN",5))</f>
        <v>#N/A</v>
      </c>
    </row>
    <row r="167" spans="1:8" x14ac:dyDescent="0.3">
      <c r="A167" s="17" t="str">
        <f>IF(Report!AA212=0,"",Report!AA212)</f>
        <v/>
      </c>
      <c r="B167" s="18" t="str">
        <f t="shared" ref="B167:B230" si="9">TRIM(LEFT(A167,2))</f>
        <v/>
      </c>
      <c r="C167" s="19" t="str">
        <f t="shared" ref="C167:C230" si="10">TEXT(B167,"00")</f>
        <v/>
      </c>
      <c r="E167" t="str">
        <f t="shared" ref="E167:E230" si="11">TEXT(D167,"0")</f>
        <v>0</v>
      </c>
      <c r="F167" t="e" cm="1">
        <f t="array" ref="F167">_xlfn.XLOOKUP(Report!$AB$5,Translation!$C$1:$F$1,_xlfn.XLOOKUP(E167,Translation!B$111:$B238,Translation!C$111:$F238))</f>
        <v>#N/A</v>
      </c>
      <c r="H167" t="e" cm="1">
        <f t="array" ref="H167">VLOOKUP(E167,Translation!$B$60:$F$110,_xlfn.IFS(Report!$AB$5="DE",2,Report!$AB$5="EN",3,Report!$AB$5="CZ",4,Report!$AB$5="CN",5))</f>
        <v>#N/A</v>
      </c>
    </row>
    <row r="168" spans="1:8" x14ac:dyDescent="0.3">
      <c r="A168" s="17" t="str">
        <f>IF(Report!AA213=0,"",Report!AA213)</f>
        <v/>
      </c>
      <c r="B168" s="18" t="str">
        <f t="shared" si="9"/>
        <v/>
      </c>
      <c r="C168" s="19" t="str">
        <f t="shared" si="10"/>
        <v/>
      </c>
      <c r="E168" t="str">
        <f t="shared" si="11"/>
        <v>0</v>
      </c>
      <c r="F168" t="e" cm="1">
        <f t="array" ref="F168">_xlfn.XLOOKUP(Report!$AB$5,Translation!$C$1:$F$1,_xlfn.XLOOKUP(E168,Translation!B$111:$B239,Translation!C$111:$F239))</f>
        <v>#N/A</v>
      </c>
      <c r="H168" t="e" cm="1">
        <f t="array" ref="H168">VLOOKUP(E168,Translation!$B$60:$F$110,_xlfn.IFS(Report!$AB$5="DE",2,Report!$AB$5="EN",3,Report!$AB$5="CZ",4,Report!$AB$5="CN",5))</f>
        <v>#N/A</v>
      </c>
    </row>
    <row r="169" spans="1:8" x14ac:dyDescent="0.3">
      <c r="A169" s="17" t="str">
        <f>IF(Report!AA214=0,"",Report!AA214)</f>
        <v/>
      </c>
      <c r="B169" s="18" t="str">
        <f t="shared" si="9"/>
        <v/>
      </c>
      <c r="C169" s="19" t="str">
        <f t="shared" si="10"/>
        <v/>
      </c>
      <c r="E169" t="str">
        <f t="shared" si="11"/>
        <v>0</v>
      </c>
      <c r="F169" t="e" cm="1">
        <f t="array" ref="F169">_xlfn.XLOOKUP(Report!$AB$5,Translation!$C$1:$F$1,_xlfn.XLOOKUP(E169,Translation!B$111:$B240,Translation!C$111:$F240))</f>
        <v>#N/A</v>
      </c>
      <c r="H169" t="e" cm="1">
        <f t="array" ref="H169">VLOOKUP(E169,Translation!$B$60:$F$110,_xlfn.IFS(Report!$AB$5="DE",2,Report!$AB$5="EN",3,Report!$AB$5="CZ",4,Report!$AB$5="CN",5))</f>
        <v>#N/A</v>
      </c>
    </row>
    <row r="170" spans="1:8" x14ac:dyDescent="0.3">
      <c r="A170" s="17" t="str">
        <f>IF(Report!AA215=0,"",Report!AA215)</f>
        <v/>
      </c>
      <c r="B170" s="18" t="str">
        <f t="shared" si="9"/>
        <v/>
      </c>
      <c r="C170" s="19" t="str">
        <f t="shared" si="10"/>
        <v/>
      </c>
      <c r="E170" t="str">
        <f t="shared" si="11"/>
        <v>0</v>
      </c>
      <c r="F170" t="e" cm="1">
        <f t="array" ref="F170">_xlfn.XLOOKUP(Report!$AB$5,Translation!$C$1:$F$1,_xlfn.XLOOKUP(E170,Translation!B$111:$B241,Translation!C$111:$F241))</f>
        <v>#N/A</v>
      </c>
      <c r="H170" t="e" cm="1">
        <f t="array" ref="H170">VLOOKUP(E170,Translation!$B$60:$F$110,_xlfn.IFS(Report!$AB$5="DE",2,Report!$AB$5="EN",3,Report!$AB$5="CZ",4,Report!$AB$5="CN",5))</f>
        <v>#N/A</v>
      </c>
    </row>
    <row r="171" spans="1:8" x14ac:dyDescent="0.3">
      <c r="A171" s="17" t="str">
        <f>IF(Report!AA216=0,"",Report!AA216)</f>
        <v/>
      </c>
      <c r="B171" s="18" t="str">
        <f t="shared" si="9"/>
        <v/>
      </c>
      <c r="C171" s="19" t="str">
        <f t="shared" si="10"/>
        <v/>
      </c>
      <c r="E171" t="str">
        <f t="shared" si="11"/>
        <v>0</v>
      </c>
      <c r="F171" t="e" cm="1">
        <f t="array" ref="F171">_xlfn.XLOOKUP(Report!$AB$5,Translation!$C$1:$F$1,_xlfn.XLOOKUP(E171,Translation!B$111:$B242,Translation!C$111:$F242))</f>
        <v>#N/A</v>
      </c>
      <c r="H171" t="e" cm="1">
        <f t="array" ref="H171">VLOOKUP(E171,Translation!$B$60:$F$110,_xlfn.IFS(Report!$AB$5="DE",2,Report!$AB$5="EN",3,Report!$AB$5="CZ",4,Report!$AB$5="CN",5))</f>
        <v>#N/A</v>
      </c>
    </row>
    <row r="172" spans="1:8" x14ac:dyDescent="0.3">
      <c r="A172" s="17" t="str">
        <f>IF(Report!AA217=0,"",Report!AA217)</f>
        <v/>
      </c>
      <c r="B172" s="18" t="str">
        <f t="shared" si="9"/>
        <v/>
      </c>
      <c r="C172" s="19" t="str">
        <f t="shared" si="10"/>
        <v/>
      </c>
      <c r="E172" t="str">
        <f t="shared" si="11"/>
        <v>0</v>
      </c>
      <c r="F172" t="e" cm="1">
        <f t="array" ref="F172">_xlfn.XLOOKUP(Report!$AB$5,Translation!$C$1:$F$1,_xlfn.XLOOKUP(E172,Translation!B$111:$B243,Translation!C$111:$F243))</f>
        <v>#N/A</v>
      </c>
      <c r="H172" t="e" cm="1">
        <f t="array" ref="H172">VLOOKUP(E172,Translation!$B$60:$F$110,_xlfn.IFS(Report!$AB$5="DE",2,Report!$AB$5="EN",3,Report!$AB$5="CZ",4,Report!$AB$5="CN",5))</f>
        <v>#N/A</v>
      </c>
    </row>
    <row r="173" spans="1:8" x14ac:dyDescent="0.3">
      <c r="A173" s="17" t="str">
        <f>IF(Report!AA218=0,"",Report!AA218)</f>
        <v/>
      </c>
      <c r="B173" s="18" t="str">
        <f t="shared" si="9"/>
        <v/>
      </c>
      <c r="C173" s="19" t="str">
        <f t="shared" si="10"/>
        <v/>
      </c>
      <c r="E173" t="str">
        <f t="shared" si="11"/>
        <v>0</v>
      </c>
      <c r="F173" t="e" cm="1">
        <f t="array" ref="F173">_xlfn.XLOOKUP(Report!$AB$5,Translation!$C$1:$F$1,_xlfn.XLOOKUP(E173,Translation!B$111:$B244,Translation!C$111:$F244))</f>
        <v>#N/A</v>
      </c>
      <c r="H173" t="e" cm="1">
        <f t="array" ref="H173">VLOOKUP(E173,Translation!$B$60:$F$110,_xlfn.IFS(Report!$AB$5="DE",2,Report!$AB$5="EN",3,Report!$AB$5="CZ",4,Report!$AB$5="CN",5))</f>
        <v>#N/A</v>
      </c>
    </row>
    <row r="174" spans="1:8" x14ac:dyDescent="0.3">
      <c r="A174" s="17" t="str">
        <f>IF(Report!AA219=0,"",Report!AA219)</f>
        <v/>
      </c>
      <c r="B174" s="18" t="str">
        <f t="shared" si="9"/>
        <v/>
      </c>
      <c r="C174" s="19" t="str">
        <f t="shared" si="10"/>
        <v/>
      </c>
      <c r="E174" t="str">
        <f t="shared" si="11"/>
        <v>0</v>
      </c>
      <c r="F174" t="e" cm="1">
        <f t="array" ref="F174">_xlfn.XLOOKUP(Report!$AB$5,Translation!$C$1:$F$1,_xlfn.XLOOKUP(E174,Translation!B$111:$B245,Translation!C$111:$F245))</f>
        <v>#N/A</v>
      </c>
      <c r="H174" t="e" cm="1">
        <f t="array" ref="H174">VLOOKUP(E174,Translation!$B$60:$F$110,_xlfn.IFS(Report!$AB$5="DE",2,Report!$AB$5="EN",3,Report!$AB$5="CZ",4,Report!$AB$5="CN",5))</f>
        <v>#N/A</v>
      </c>
    </row>
    <row r="175" spans="1:8" x14ac:dyDescent="0.3">
      <c r="A175" s="17" t="str">
        <f>IF(Report!AA220=0,"",Report!AA220)</f>
        <v/>
      </c>
      <c r="B175" s="18" t="str">
        <f t="shared" si="9"/>
        <v/>
      </c>
      <c r="C175" s="19" t="str">
        <f t="shared" si="10"/>
        <v/>
      </c>
      <c r="E175" t="str">
        <f t="shared" si="11"/>
        <v>0</v>
      </c>
      <c r="F175" t="e" cm="1">
        <f t="array" ref="F175">_xlfn.XLOOKUP(Report!$AB$5,Translation!$C$1:$F$1,_xlfn.XLOOKUP(E175,Translation!B$111:$B246,Translation!C$111:$F246))</f>
        <v>#N/A</v>
      </c>
      <c r="H175" t="e" cm="1">
        <f t="array" ref="H175">VLOOKUP(E175,Translation!$B$60:$F$110,_xlfn.IFS(Report!$AB$5="DE",2,Report!$AB$5="EN",3,Report!$AB$5="CZ",4,Report!$AB$5="CN",5))</f>
        <v>#N/A</v>
      </c>
    </row>
    <row r="176" spans="1:8" x14ac:dyDescent="0.3">
      <c r="A176" s="17" t="str">
        <f>IF(Report!AA221=0,"",Report!AA221)</f>
        <v/>
      </c>
      <c r="B176" s="18" t="str">
        <f t="shared" si="9"/>
        <v/>
      </c>
      <c r="C176" s="19" t="str">
        <f t="shared" si="10"/>
        <v/>
      </c>
      <c r="E176" t="str">
        <f t="shared" si="11"/>
        <v>0</v>
      </c>
      <c r="F176" t="e" cm="1">
        <f t="array" ref="F176">_xlfn.XLOOKUP(Report!$AB$5,Translation!$C$1:$F$1,_xlfn.XLOOKUP(E176,Translation!B$111:$B247,Translation!C$111:$F247))</f>
        <v>#N/A</v>
      </c>
      <c r="H176" t="e" cm="1">
        <f t="array" ref="H176">VLOOKUP(E176,Translation!$B$60:$F$110,_xlfn.IFS(Report!$AB$5="DE",2,Report!$AB$5="EN",3,Report!$AB$5="CZ",4,Report!$AB$5="CN",5))</f>
        <v>#N/A</v>
      </c>
    </row>
    <row r="177" spans="1:8" x14ac:dyDescent="0.3">
      <c r="A177" s="17" t="str">
        <f>IF(Report!AA222=0,"",Report!AA222)</f>
        <v/>
      </c>
      <c r="B177" s="18" t="str">
        <f t="shared" si="9"/>
        <v/>
      </c>
      <c r="C177" s="19" t="str">
        <f t="shared" si="10"/>
        <v/>
      </c>
      <c r="E177" t="str">
        <f t="shared" si="11"/>
        <v>0</v>
      </c>
      <c r="F177" t="e" cm="1">
        <f t="array" ref="F177">_xlfn.XLOOKUP(Report!$AB$5,Translation!$C$1:$F$1,_xlfn.XLOOKUP(E177,Translation!B$111:$B248,Translation!C$111:$F248))</f>
        <v>#N/A</v>
      </c>
      <c r="H177" t="e" cm="1">
        <f t="array" ref="H177">VLOOKUP(E177,Translation!$B$60:$F$110,_xlfn.IFS(Report!$AB$5="DE",2,Report!$AB$5="EN",3,Report!$AB$5="CZ",4,Report!$AB$5="CN",5))</f>
        <v>#N/A</v>
      </c>
    </row>
    <row r="178" spans="1:8" x14ac:dyDescent="0.3">
      <c r="A178" s="17" t="str">
        <f>IF(Report!AA223=0,"",Report!AA223)</f>
        <v/>
      </c>
      <c r="B178" s="18" t="str">
        <f t="shared" si="9"/>
        <v/>
      </c>
      <c r="C178" s="19" t="str">
        <f t="shared" si="10"/>
        <v/>
      </c>
      <c r="E178" t="str">
        <f t="shared" si="11"/>
        <v>0</v>
      </c>
      <c r="F178" t="e" cm="1">
        <f t="array" ref="F178">_xlfn.XLOOKUP(Report!$AB$5,Translation!$C$1:$F$1,_xlfn.XLOOKUP(E178,Translation!B$111:$B249,Translation!C$111:$F249))</f>
        <v>#N/A</v>
      </c>
      <c r="H178" t="e" cm="1">
        <f t="array" ref="H178">VLOOKUP(E178,Translation!$B$60:$F$110,_xlfn.IFS(Report!$AB$5="DE",2,Report!$AB$5="EN",3,Report!$AB$5="CZ",4,Report!$AB$5="CN",5))</f>
        <v>#N/A</v>
      </c>
    </row>
    <row r="179" spans="1:8" x14ac:dyDescent="0.3">
      <c r="A179" s="17" t="str">
        <f>IF(Report!AA224=0,"",Report!AA224)</f>
        <v/>
      </c>
      <c r="B179" s="18" t="str">
        <f t="shared" si="9"/>
        <v/>
      </c>
      <c r="C179" s="19" t="str">
        <f t="shared" si="10"/>
        <v/>
      </c>
      <c r="E179" t="str">
        <f t="shared" si="11"/>
        <v>0</v>
      </c>
      <c r="F179" t="e" cm="1">
        <f t="array" ref="F179">_xlfn.XLOOKUP(Report!$AB$5,Translation!$C$1:$F$1,_xlfn.XLOOKUP(E179,Translation!B$111:$B250,Translation!C$111:$F250))</f>
        <v>#N/A</v>
      </c>
      <c r="H179" t="e" cm="1">
        <f t="array" ref="H179">VLOOKUP(E179,Translation!$B$60:$F$110,_xlfn.IFS(Report!$AB$5="DE",2,Report!$AB$5="EN",3,Report!$AB$5="CZ",4,Report!$AB$5="CN",5))</f>
        <v>#N/A</v>
      </c>
    </row>
    <row r="180" spans="1:8" x14ac:dyDescent="0.3">
      <c r="A180" s="17" t="str">
        <f>IF(Report!AA225=0,"",Report!AA225)</f>
        <v/>
      </c>
      <c r="B180" s="18" t="str">
        <f t="shared" si="9"/>
        <v/>
      </c>
      <c r="C180" s="19" t="str">
        <f t="shared" si="10"/>
        <v/>
      </c>
      <c r="E180" t="str">
        <f t="shared" si="11"/>
        <v>0</v>
      </c>
      <c r="F180" t="e" cm="1">
        <f t="array" ref="F180">_xlfn.XLOOKUP(Report!$AB$5,Translation!$C$1:$F$1,_xlfn.XLOOKUP(E180,Translation!B$111:$B251,Translation!C$111:$F251))</f>
        <v>#N/A</v>
      </c>
      <c r="H180" t="e" cm="1">
        <f t="array" ref="H180">VLOOKUP(E180,Translation!$B$60:$F$110,_xlfn.IFS(Report!$AB$5="DE",2,Report!$AB$5="EN",3,Report!$AB$5="CZ",4,Report!$AB$5="CN",5))</f>
        <v>#N/A</v>
      </c>
    </row>
    <row r="181" spans="1:8" x14ac:dyDescent="0.3">
      <c r="A181" s="17" t="str">
        <f>IF(Report!AA226=0,"",Report!AA226)</f>
        <v/>
      </c>
      <c r="B181" s="18" t="str">
        <f t="shared" si="9"/>
        <v/>
      </c>
      <c r="C181" s="19" t="str">
        <f t="shared" si="10"/>
        <v/>
      </c>
      <c r="E181" t="str">
        <f t="shared" si="11"/>
        <v>0</v>
      </c>
      <c r="F181" t="e" cm="1">
        <f t="array" ref="F181">_xlfn.XLOOKUP(Report!$AB$5,Translation!$C$1:$F$1,_xlfn.XLOOKUP(E181,Translation!B$111:$B252,Translation!C$111:$F252))</f>
        <v>#N/A</v>
      </c>
      <c r="H181" t="e" cm="1">
        <f t="array" ref="H181">VLOOKUP(E181,Translation!$B$60:$F$110,_xlfn.IFS(Report!$AB$5="DE",2,Report!$AB$5="EN",3,Report!$AB$5="CZ",4,Report!$AB$5="CN",5))</f>
        <v>#N/A</v>
      </c>
    </row>
    <row r="182" spans="1:8" x14ac:dyDescent="0.3">
      <c r="A182" s="17" t="str">
        <f>IF(Report!AA227=0,"",Report!AA227)</f>
        <v/>
      </c>
      <c r="B182" s="18" t="str">
        <f t="shared" si="9"/>
        <v/>
      </c>
      <c r="C182" s="19" t="str">
        <f t="shared" si="10"/>
        <v/>
      </c>
      <c r="E182" t="str">
        <f t="shared" si="11"/>
        <v>0</v>
      </c>
      <c r="F182" t="e" cm="1">
        <f t="array" ref="F182">_xlfn.XLOOKUP(Report!$AB$5,Translation!$C$1:$F$1,_xlfn.XLOOKUP(E182,Translation!B$111:$B253,Translation!C$111:$F253))</f>
        <v>#N/A</v>
      </c>
      <c r="H182" t="e" cm="1">
        <f t="array" ref="H182">VLOOKUP(E182,Translation!$B$60:$F$110,_xlfn.IFS(Report!$AB$5="DE",2,Report!$AB$5="EN",3,Report!$AB$5="CZ",4,Report!$AB$5="CN",5))</f>
        <v>#N/A</v>
      </c>
    </row>
    <row r="183" spans="1:8" x14ac:dyDescent="0.3">
      <c r="A183" s="17" t="str">
        <f>IF(Report!AA228=0,"",Report!AA228)</f>
        <v/>
      </c>
      <c r="B183" s="18" t="str">
        <f t="shared" si="9"/>
        <v/>
      </c>
      <c r="C183" s="19" t="str">
        <f t="shared" si="10"/>
        <v/>
      </c>
      <c r="E183" t="str">
        <f t="shared" si="11"/>
        <v>0</v>
      </c>
      <c r="F183" t="e" cm="1">
        <f t="array" ref="F183">_xlfn.XLOOKUP(Report!$AB$5,Translation!$C$1:$F$1,_xlfn.XLOOKUP(E183,Translation!B$111:$B254,Translation!C$111:$F254))</f>
        <v>#N/A</v>
      </c>
      <c r="H183" t="e" cm="1">
        <f t="array" ref="H183">VLOOKUP(E183,Translation!$B$60:$F$110,_xlfn.IFS(Report!$AB$5="DE",2,Report!$AB$5="EN",3,Report!$AB$5="CZ",4,Report!$AB$5="CN",5))</f>
        <v>#N/A</v>
      </c>
    </row>
    <row r="184" spans="1:8" x14ac:dyDescent="0.3">
      <c r="A184" s="17" t="str">
        <f>IF(Report!AA229=0,"",Report!AA229)</f>
        <v/>
      </c>
      <c r="B184" s="18" t="str">
        <f t="shared" si="9"/>
        <v/>
      </c>
      <c r="C184" s="19" t="str">
        <f t="shared" si="10"/>
        <v/>
      </c>
      <c r="E184" t="str">
        <f t="shared" si="11"/>
        <v>0</v>
      </c>
      <c r="F184" t="e" cm="1">
        <f t="array" ref="F184">_xlfn.XLOOKUP(Report!$AB$5,Translation!$C$1:$F$1,_xlfn.XLOOKUP(E184,Translation!B$111:$B255,Translation!C$111:$F255))</f>
        <v>#N/A</v>
      </c>
      <c r="H184" t="e" cm="1">
        <f t="array" ref="H184">VLOOKUP(E184,Translation!$B$60:$F$110,_xlfn.IFS(Report!$AB$5="DE",2,Report!$AB$5="EN",3,Report!$AB$5="CZ",4,Report!$AB$5="CN",5))</f>
        <v>#N/A</v>
      </c>
    </row>
    <row r="185" spans="1:8" x14ac:dyDescent="0.3">
      <c r="A185" s="17" t="str">
        <f>IF(Report!AA230=0,"",Report!AA230)</f>
        <v/>
      </c>
      <c r="B185" s="18" t="str">
        <f t="shared" si="9"/>
        <v/>
      </c>
      <c r="C185" s="19" t="str">
        <f t="shared" si="10"/>
        <v/>
      </c>
      <c r="E185" t="str">
        <f t="shared" si="11"/>
        <v>0</v>
      </c>
      <c r="F185" t="e" cm="1">
        <f t="array" ref="F185">_xlfn.XLOOKUP(Report!$AB$5,Translation!$C$1:$F$1,_xlfn.XLOOKUP(E185,Translation!B$111:$B256,Translation!C$111:$F256))</f>
        <v>#N/A</v>
      </c>
      <c r="H185" t="e" cm="1">
        <f t="array" ref="H185">VLOOKUP(E185,Translation!$B$60:$F$110,_xlfn.IFS(Report!$AB$5="DE",2,Report!$AB$5="EN",3,Report!$AB$5="CZ",4,Report!$AB$5="CN",5))</f>
        <v>#N/A</v>
      </c>
    </row>
    <row r="186" spans="1:8" x14ac:dyDescent="0.3">
      <c r="A186" s="17" t="str">
        <f>IF(Report!AA231=0,"",Report!AA231)</f>
        <v/>
      </c>
      <c r="B186" s="18" t="str">
        <f t="shared" si="9"/>
        <v/>
      </c>
      <c r="C186" s="19" t="str">
        <f t="shared" si="10"/>
        <v/>
      </c>
      <c r="E186" t="str">
        <f t="shared" si="11"/>
        <v>0</v>
      </c>
      <c r="F186" t="e" cm="1">
        <f t="array" ref="F186">_xlfn.XLOOKUP(Report!$AB$5,Translation!$C$1:$F$1,_xlfn.XLOOKUP(E186,Translation!B$111:$B257,Translation!C$111:$F257))</f>
        <v>#N/A</v>
      </c>
      <c r="H186" t="e" cm="1">
        <f t="array" ref="H186">VLOOKUP(E186,Translation!$B$60:$F$110,_xlfn.IFS(Report!$AB$5="DE",2,Report!$AB$5="EN",3,Report!$AB$5="CZ",4,Report!$AB$5="CN",5))</f>
        <v>#N/A</v>
      </c>
    </row>
    <row r="187" spans="1:8" x14ac:dyDescent="0.3">
      <c r="A187" s="17" t="str">
        <f>IF(Report!AA232=0,"",Report!AA232)</f>
        <v/>
      </c>
      <c r="B187" s="18" t="str">
        <f t="shared" si="9"/>
        <v/>
      </c>
      <c r="C187" s="19" t="str">
        <f t="shared" si="10"/>
        <v/>
      </c>
      <c r="E187" t="str">
        <f t="shared" si="11"/>
        <v>0</v>
      </c>
      <c r="F187" t="e" cm="1">
        <f t="array" ref="F187">_xlfn.XLOOKUP(Report!$AB$5,Translation!$C$1:$F$1,_xlfn.XLOOKUP(E187,Translation!B$111:$B258,Translation!C$111:$F258))</f>
        <v>#N/A</v>
      </c>
      <c r="H187" t="e" cm="1">
        <f t="array" ref="H187">VLOOKUP(E187,Translation!$B$60:$F$110,_xlfn.IFS(Report!$AB$5="DE",2,Report!$AB$5="EN",3,Report!$AB$5="CZ",4,Report!$AB$5="CN",5))</f>
        <v>#N/A</v>
      </c>
    </row>
    <row r="188" spans="1:8" x14ac:dyDescent="0.3">
      <c r="A188" s="17" t="str">
        <f>IF(Report!AA233=0,"",Report!AA233)</f>
        <v/>
      </c>
      <c r="B188" s="18" t="str">
        <f t="shared" si="9"/>
        <v/>
      </c>
      <c r="C188" s="19" t="str">
        <f t="shared" si="10"/>
        <v/>
      </c>
      <c r="E188" t="str">
        <f t="shared" si="11"/>
        <v>0</v>
      </c>
      <c r="F188" t="e" cm="1">
        <f t="array" ref="F188">_xlfn.XLOOKUP(Report!$AB$5,Translation!$C$1:$F$1,_xlfn.XLOOKUP(E188,Translation!B$111:$B259,Translation!C$111:$F259))</f>
        <v>#N/A</v>
      </c>
      <c r="H188" t="e" cm="1">
        <f t="array" ref="H188">VLOOKUP(E188,Translation!$B$60:$F$110,_xlfn.IFS(Report!$AB$5="DE",2,Report!$AB$5="EN",3,Report!$AB$5="CZ",4,Report!$AB$5="CN",5))</f>
        <v>#N/A</v>
      </c>
    </row>
    <row r="189" spans="1:8" x14ac:dyDescent="0.3">
      <c r="A189" s="17" t="str">
        <f>IF(Report!AA234=0,"",Report!AA234)</f>
        <v/>
      </c>
      <c r="B189" s="18" t="str">
        <f t="shared" si="9"/>
        <v/>
      </c>
      <c r="C189" s="19" t="str">
        <f t="shared" si="10"/>
        <v/>
      </c>
      <c r="E189" t="str">
        <f t="shared" si="11"/>
        <v>0</v>
      </c>
      <c r="F189" t="e" cm="1">
        <f t="array" ref="F189">_xlfn.XLOOKUP(Report!$AB$5,Translation!$C$1:$F$1,_xlfn.XLOOKUP(E189,Translation!B$111:$B260,Translation!C$111:$F260))</f>
        <v>#N/A</v>
      </c>
      <c r="H189" t="e" cm="1">
        <f t="array" ref="H189">VLOOKUP(E189,Translation!$B$60:$F$110,_xlfn.IFS(Report!$AB$5="DE",2,Report!$AB$5="EN",3,Report!$AB$5="CZ",4,Report!$AB$5="CN",5))</f>
        <v>#N/A</v>
      </c>
    </row>
    <row r="190" spans="1:8" x14ac:dyDescent="0.3">
      <c r="A190" s="17" t="str">
        <f>IF(Report!AA235=0,"",Report!AA235)</f>
        <v/>
      </c>
      <c r="B190" s="18" t="str">
        <f t="shared" si="9"/>
        <v/>
      </c>
      <c r="C190" s="19" t="str">
        <f t="shared" si="10"/>
        <v/>
      </c>
      <c r="E190" t="str">
        <f t="shared" si="11"/>
        <v>0</v>
      </c>
      <c r="F190" t="e" cm="1">
        <f t="array" ref="F190">_xlfn.XLOOKUP(Report!$AB$5,Translation!$C$1:$F$1,_xlfn.XLOOKUP(E190,Translation!B$111:$B261,Translation!C$111:$F261))</f>
        <v>#N/A</v>
      </c>
      <c r="H190" t="e" cm="1">
        <f t="array" ref="H190">VLOOKUP(E190,Translation!$B$60:$F$110,_xlfn.IFS(Report!$AB$5="DE",2,Report!$AB$5="EN",3,Report!$AB$5="CZ",4,Report!$AB$5="CN",5))</f>
        <v>#N/A</v>
      </c>
    </row>
    <row r="191" spans="1:8" x14ac:dyDescent="0.3">
      <c r="A191" s="17" t="str">
        <f>IF(Report!AA236=0,"",Report!AA236)</f>
        <v/>
      </c>
      <c r="B191" s="18" t="str">
        <f t="shared" si="9"/>
        <v/>
      </c>
      <c r="C191" s="19" t="str">
        <f t="shared" si="10"/>
        <v/>
      </c>
      <c r="E191" t="str">
        <f t="shared" si="11"/>
        <v>0</v>
      </c>
      <c r="F191" t="e" cm="1">
        <f t="array" ref="F191">_xlfn.XLOOKUP(Report!$AB$5,Translation!$C$1:$F$1,_xlfn.XLOOKUP(E191,Translation!B$111:$B262,Translation!C$111:$F262))</f>
        <v>#N/A</v>
      </c>
      <c r="H191" t="e" cm="1">
        <f t="array" ref="H191">VLOOKUP(E191,Translation!$B$60:$F$110,_xlfn.IFS(Report!$AB$5="DE",2,Report!$AB$5="EN",3,Report!$AB$5="CZ",4,Report!$AB$5="CN",5))</f>
        <v>#N/A</v>
      </c>
    </row>
    <row r="192" spans="1:8" x14ac:dyDescent="0.3">
      <c r="A192" s="17" t="str">
        <f>IF(Report!AA237=0,"",Report!AA237)</f>
        <v/>
      </c>
      <c r="B192" s="18" t="str">
        <f t="shared" si="9"/>
        <v/>
      </c>
      <c r="C192" s="19" t="str">
        <f t="shared" si="10"/>
        <v/>
      </c>
      <c r="E192" t="str">
        <f t="shared" si="11"/>
        <v>0</v>
      </c>
      <c r="F192" t="e" cm="1">
        <f t="array" ref="F192">_xlfn.XLOOKUP(Report!$AB$5,Translation!$C$1:$F$1,_xlfn.XLOOKUP(E192,Translation!B$111:$B263,Translation!C$111:$F263))</f>
        <v>#N/A</v>
      </c>
      <c r="H192" t="e" cm="1">
        <f t="array" ref="H192">VLOOKUP(E192,Translation!$B$60:$F$110,_xlfn.IFS(Report!$AB$5="DE",2,Report!$AB$5="EN",3,Report!$AB$5="CZ",4,Report!$AB$5="CN",5))</f>
        <v>#N/A</v>
      </c>
    </row>
    <row r="193" spans="1:8" x14ac:dyDescent="0.3">
      <c r="A193" s="17" t="str">
        <f>IF(Report!AA238=0,"",Report!AA238)</f>
        <v/>
      </c>
      <c r="B193" s="18" t="str">
        <f t="shared" si="9"/>
        <v/>
      </c>
      <c r="C193" s="19" t="str">
        <f t="shared" si="10"/>
        <v/>
      </c>
      <c r="E193" t="str">
        <f t="shared" si="11"/>
        <v>0</v>
      </c>
      <c r="F193" t="e" cm="1">
        <f t="array" ref="F193">_xlfn.XLOOKUP(Report!$AB$5,Translation!$C$1:$F$1,_xlfn.XLOOKUP(E193,Translation!B$111:$B264,Translation!C$111:$F264))</f>
        <v>#N/A</v>
      </c>
      <c r="H193" t="e" cm="1">
        <f t="array" ref="H193">VLOOKUP(E193,Translation!$B$60:$F$110,_xlfn.IFS(Report!$AB$5="DE",2,Report!$AB$5="EN",3,Report!$AB$5="CZ",4,Report!$AB$5="CN",5))</f>
        <v>#N/A</v>
      </c>
    </row>
    <row r="194" spans="1:8" x14ac:dyDescent="0.3">
      <c r="A194" s="17" t="str">
        <f>IF(Report!AA239=0,"",Report!AA239)</f>
        <v/>
      </c>
      <c r="B194" s="18" t="str">
        <f t="shared" si="9"/>
        <v/>
      </c>
      <c r="C194" s="19" t="str">
        <f t="shared" si="10"/>
        <v/>
      </c>
      <c r="E194" t="str">
        <f t="shared" si="11"/>
        <v>0</v>
      </c>
      <c r="F194" t="e" cm="1">
        <f t="array" ref="F194">_xlfn.XLOOKUP(Report!$AB$5,Translation!$C$1:$F$1,_xlfn.XLOOKUP(E194,Translation!B$111:$B265,Translation!C$111:$F265))</f>
        <v>#N/A</v>
      </c>
      <c r="H194" t="e" cm="1">
        <f t="array" ref="H194">VLOOKUP(E194,Translation!$B$60:$F$110,_xlfn.IFS(Report!$AB$5="DE",2,Report!$AB$5="EN",3,Report!$AB$5="CZ",4,Report!$AB$5="CN",5))</f>
        <v>#N/A</v>
      </c>
    </row>
    <row r="195" spans="1:8" x14ac:dyDescent="0.3">
      <c r="A195" s="17" t="str">
        <f>IF(Report!AA240=0,"",Report!AA240)</f>
        <v/>
      </c>
      <c r="B195" s="18" t="str">
        <f t="shared" si="9"/>
        <v/>
      </c>
      <c r="C195" s="19" t="str">
        <f t="shared" si="10"/>
        <v/>
      </c>
      <c r="E195" t="str">
        <f t="shared" si="11"/>
        <v>0</v>
      </c>
      <c r="F195" t="e" cm="1">
        <f t="array" ref="F195">_xlfn.XLOOKUP(Report!$AB$5,Translation!$C$1:$F$1,_xlfn.XLOOKUP(E195,Translation!B$111:$B266,Translation!C$111:$F266))</f>
        <v>#N/A</v>
      </c>
      <c r="H195" t="e" cm="1">
        <f t="array" ref="H195">VLOOKUP(E195,Translation!$B$60:$F$110,_xlfn.IFS(Report!$AB$5="DE",2,Report!$AB$5="EN",3,Report!$AB$5="CZ",4,Report!$AB$5="CN",5))</f>
        <v>#N/A</v>
      </c>
    </row>
    <row r="196" spans="1:8" x14ac:dyDescent="0.3">
      <c r="A196" s="17" t="str">
        <f>IF(Report!AA241=0,"",Report!AA241)</f>
        <v/>
      </c>
      <c r="B196" s="18" t="str">
        <f t="shared" si="9"/>
        <v/>
      </c>
      <c r="C196" s="19" t="str">
        <f t="shared" si="10"/>
        <v/>
      </c>
      <c r="E196" t="str">
        <f t="shared" si="11"/>
        <v>0</v>
      </c>
      <c r="F196" t="e" cm="1">
        <f t="array" ref="F196">_xlfn.XLOOKUP(Report!$AB$5,Translation!$C$1:$F$1,_xlfn.XLOOKUP(E196,Translation!B$111:$B267,Translation!C$111:$F267))</f>
        <v>#N/A</v>
      </c>
      <c r="H196" t="e" cm="1">
        <f t="array" ref="H196">VLOOKUP(E196,Translation!$B$60:$F$110,_xlfn.IFS(Report!$AB$5="DE",2,Report!$AB$5="EN",3,Report!$AB$5="CZ",4,Report!$AB$5="CN",5))</f>
        <v>#N/A</v>
      </c>
    </row>
    <row r="197" spans="1:8" x14ac:dyDescent="0.3">
      <c r="A197" s="17" t="str">
        <f>IF(Report!AA242=0,"",Report!AA242)</f>
        <v/>
      </c>
      <c r="B197" s="18" t="str">
        <f t="shared" si="9"/>
        <v/>
      </c>
      <c r="C197" s="19" t="str">
        <f t="shared" si="10"/>
        <v/>
      </c>
      <c r="E197" t="str">
        <f t="shared" si="11"/>
        <v>0</v>
      </c>
      <c r="F197" t="e" cm="1">
        <f t="array" ref="F197">_xlfn.XLOOKUP(Report!$AB$5,Translation!$C$1:$F$1,_xlfn.XLOOKUP(E197,Translation!B$111:$B268,Translation!C$111:$F268))</f>
        <v>#N/A</v>
      </c>
      <c r="H197" t="e" cm="1">
        <f t="array" ref="H197">VLOOKUP(E197,Translation!$B$60:$F$110,_xlfn.IFS(Report!$AB$5="DE",2,Report!$AB$5="EN",3,Report!$AB$5="CZ",4,Report!$AB$5="CN",5))</f>
        <v>#N/A</v>
      </c>
    </row>
    <row r="198" spans="1:8" x14ac:dyDescent="0.3">
      <c r="A198" s="17" t="str">
        <f>IF(Report!AA243=0,"",Report!AA243)</f>
        <v/>
      </c>
      <c r="B198" s="18" t="str">
        <f t="shared" si="9"/>
        <v/>
      </c>
      <c r="C198" s="19" t="str">
        <f t="shared" si="10"/>
        <v/>
      </c>
      <c r="E198" t="str">
        <f t="shared" si="11"/>
        <v>0</v>
      </c>
      <c r="F198" t="e" cm="1">
        <f t="array" ref="F198">_xlfn.XLOOKUP(Report!$AB$5,Translation!$C$1:$F$1,_xlfn.XLOOKUP(E198,Translation!B$111:$B269,Translation!C$111:$F269))</f>
        <v>#N/A</v>
      </c>
      <c r="H198" t="e" cm="1">
        <f t="array" ref="H198">VLOOKUP(E198,Translation!$B$60:$F$110,_xlfn.IFS(Report!$AB$5="DE",2,Report!$AB$5="EN",3,Report!$AB$5="CZ",4,Report!$AB$5="CN",5))</f>
        <v>#N/A</v>
      </c>
    </row>
    <row r="199" spans="1:8" x14ac:dyDescent="0.3">
      <c r="A199" s="17" t="str">
        <f>IF(Report!AA244=0,"",Report!AA244)</f>
        <v/>
      </c>
      <c r="B199" s="18" t="str">
        <f t="shared" si="9"/>
        <v/>
      </c>
      <c r="C199" s="19" t="str">
        <f t="shared" si="10"/>
        <v/>
      </c>
      <c r="E199" t="str">
        <f t="shared" si="11"/>
        <v>0</v>
      </c>
      <c r="F199" t="e" cm="1">
        <f t="array" ref="F199">_xlfn.XLOOKUP(Report!$AB$5,Translation!$C$1:$F$1,_xlfn.XLOOKUP(E199,Translation!B$111:$B270,Translation!C$111:$F270))</f>
        <v>#N/A</v>
      </c>
      <c r="H199" t="e" cm="1">
        <f t="array" ref="H199">VLOOKUP(E199,Translation!$B$60:$F$110,_xlfn.IFS(Report!$AB$5="DE",2,Report!$AB$5="EN",3,Report!$AB$5="CZ",4,Report!$AB$5="CN",5))</f>
        <v>#N/A</v>
      </c>
    </row>
    <row r="200" spans="1:8" x14ac:dyDescent="0.3">
      <c r="A200" s="17" t="str">
        <f>IF(Report!AA245=0,"",Report!AA245)</f>
        <v/>
      </c>
      <c r="B200" s="18" t="str">
        <f t="shared" si="9"/>
        <v/>
      </c>
      <c r="C200" s="19" t="str">
        <f t="shared" si="10"/>
        <v/>
      </c>
      <c r="E200" t="str">
        <f t="shared" si="11"/>
        <v>0</v>
      </c>
      <c r="F200" t="e" cm="1">
        <f t="array" ref="F200">_xlfn.XLOOKUP(Report!$AB$5,Translation!$C$1:$F$1,_xlfn.XLOOKUP(E200,Translation!B$111:$B271,Translation!C$111:$F271))</f>
        <v>#N/A</v>
      </c>
      <c r="H200" t="e" cm="1">
        <f t="array" ref="H200">VLOOKUP(E200,Translation!$B$60:$F$110,_xlfn.IFS(Report!$AB$5="DE",2,Report!$AB$5="EN",3,Report!$AB$5="CZ",4,Report!$AB$5="CN",5))</f>
        <v>#N/A</v>
      </c>
    </row>
    <row r="201" spans="1:8" x14ac:dyDescent="0.3">
      <c r="A201" s="17" t="str">
        <f>IF(Report!AA246=0,"",Report!AA246)</f>
        <v/>
      </c>
      <c r="B201" s="18" t="str">
        <f t="shared" si="9"/>
        <v/>
      </c>
      <c r="C201" s="19" t="str">
        <f t="shared" si="10"/>
        <v/>
      </c>
      <c r="E201" t="str">
        <f t="shared" si="11"/>
        <v>0</v>
      </c>
      <c r="F201" t="e" cm="1">
        <f t="array" ref="F201">_xlfn.XLOOKUP(Report!$AB$5,Translation!$C$1:$F$1,_xlfn.XLOOKUP(E201,Translation!B$111:$B272,Translation!C$111:$F272))</f>
        <v>#N/A</v>
      </c>
      <c r="H201" t="e" cm="1">
        <f t="array" ref="H201">VLOOKUP(E201,Translation!$B$60:$F$110,_xlfn.IFS(Report!$AB$5="DE",2,Report!$AB$5="EN",3,Report!$AB$5="CZ",4,Report!$AB$5="CN",5))</f>
        <v>#N/A</v>
      </c>
    </row>
    <row r="202" spans="1:8" x14ac:dyDescent="0.3">
      <c r="A202" s="17" t="str">
        <f>IF(Report!AA247=0,"",Report!AA247)</f>
        <v/>
      </c>
      <c r="B202" s="18" t="str">
        <f t="shared" si="9"/>
        <v/>
      </c>
      <c r="C202" s="19" t="str">
        <f t="shared" si="10"/>
        <v/>
      </c>
      <c r="E202" t="str">
        <f t="shared" si="11"/>
        <v>0</v>
      </c>
      <c r="F202" t="e" cm="1">
        <f t="array" ref="F202">_xlfn.XLOOKUP(Report!$AB$5,Translation!$C$1:$F$1,_xlfn.XLOOKUP(E202,Translation!B$111:$B273,Translation!C$111:$F273))</f>
        <v>#N/A</v>
      </c>
      <c r="H202" t="e" cm="1">
        <f t="array" ref="H202">VLOOKUP(E202,Translation!$B$60:$F$110,_xlfn.IFS(Report!$AB$5="DE",2,Report!$AB$5="EN",3,Report!$AB$5="CZ",4,Report!$AB$5="CN",5))</f>
        <v>#N/A</v>
      </c>
    </row>
    <row r="203" spans="1:8" x14ac:dyDescent="0.3">
      <c r="A203" s="17" t="str">
        <f>IF(Report!AA248=0,"",Report!AA248)</f>
        <v/>
      </c>
      <c r="B203" s="18" t="str">
        <f t="shared" si="9"/>
        <v/>
      </c>
      <c r="C203" s="19" t="str">
        <f t="shared" si="10"/>
        <v/>
      </c>
      <c r="E203" t="str">
        <f t="shared" si="11"/>
        <v>0</v>
      </c>
      <c r="F203" t="e" cm="1">
        <f t="array" ref="F203">_xlfn.XLOOKUP(Report!$AB$5,Translation!$C$1:$F$1,_xlfn.XLOOKUP(E203,Translation!B$111:$B274,Translation!C$111:$F274))</f>
        <v>#N/A</v>
      </c>
      <c r="H203" t="e" cm="1">
        <f t="array" ref="H203">VLOOKUP(E203,Translation!$B$60:$F$110,_xlfn.IFS(Report!$AB$5="DE",2,Report!$AB$5="EN",3,Report!$AB$5="CZ",4,Report!$AB$5="CN",5))</f>
        <v>#N/A</v>
      </c>
    </row>
    <row r="204" spans="1:8" x14ac:dyDescent="0.3">
      <c r="A204" s="17" t="str">
        <f>IF(Report!AA249=0,"",Report!AA249)</f>
        <v/>
      </c>
      <c r="B204" s="18" t="str">
        <f t="shared" si="9"/>
        <v/>
      </c>
      <c r="C204" s="19" t="str">
        <f t="shared" si="10"/>
        <v/>
      </c>
      <c r="E204" t="str">
        <f t="shared" si="11"/>
        <v>0</v>
      </c>
      <c r="F204" t="e" cm="1">
        <f t="array" ref="F204">_xlfn.XLOOKUP(Report!$AB$5,Translation!$C$1:$F$1,_xlfn.XLOOKUP(E204,Translation!B$111:$B275,Translation!C$111:$F275))</f>
        <v>#N/A</v>
      </c>
      <c r="H204" t="e" cm="1">
        <f t="array" ref="H204">VLOOKUP(E204,Translation!$B$60:$F$110,_xlfn.IFS(Report!$AB$5="DE",2,Report!$AB$5="EN",3,Report!$AB$5="CZ",4,Report!$AB$5="CN",5))</f>
        <v>#N/A</v>
      </c>
    </row>
    <row r="205" spans="1:8" x14ac:dyDescent="0.3">
      <c r="A205" s="17" t="str">
        <f>IF(Report!AA250=0,"",Report!AA250)</f>
        <v/>
      </c>
      <c r="B205" s="18" t="str">
        <f t="shared" si="9"/>
        <v/>
      </c>
      <c r="C205" s="19" t="str">
        <f t="shared" si="10"/>
        <v/>
      </c>
      <c r="E205" t="str">
        <f t="shared" si="11"/>
        <v>0</v>
      </c>
      <c r="F205" t="e" cm="1">
        <f t="array" ref="F205">_xlfn.XLOOKUP(Report!$AB$5,Translation!$C$1:$F$1,_xlfn.XLOOKUP(E205,Translation!B$111:$B276,Translation!C$111:$F276))</f>
        <v>#N/A</v>
      </c>
      <c r="H205" t="e" cm="1">
        <f t="array" ref="H205">VLOOKUP(E205,Translation!$B$60:$F$110,_xlfn.IFS(Report!$AB$5="DE",2,Report!$AB$5="EN",3,Report!$AB$5="CZ",4,Report!$AB$5="CN",5))</f>
        <v>#N/A</v>
      </c>
    </row>
    <row r="206" spans="1:8" x14ac:dyDescent="0.3">
      <c r="A206" s="17" t="str">
        <f>IF(Report!AA251=0,"",Report!AA251)</f>
        <v/>
      </c>
      <c r="B206" s="18" t="str">
        <f t="shared" si="9"/>
        <v/>
      </c>
      <c r="C206" s="19" t="str">
        <f t="shared" si="10"/>
        <v/>
      </c>
      <c r="E206" t="str">
        <f t="shared" si="11"/>
        <v>0</v>
      </c>
      <c r="F206" t="e" cm="1">
        <f t="array" ref="F206">_xlfn.XLOOKUP(Report!$AB$5,Translation!$C$1:$F$1,_xlfn.XLOOKUP(E206,Translation!B$111:$B277,Translation!C$111:$F277))</f>
        <v>#N/A</v>
      </c>
      <c r="H206" t="e" cm="1">
        <f t="array" ref="H206">VLOOKUP(E206,Translation!$B$60:$F$110,_xlfn.IFS(Report!$AB$5="DE",2,Report!$AB$5="EN",3,Report!$AB$5="CZ",4,Report!$AB$5="CN",5))</f>
        <v>#N/A</v>
      </c>
    </row>
    <row r="207" spans="1:8" x14ac:dyDescent="0.3">
      <c r="A207" s="17" t="str">
        <f>IF(Report!AA252=0,"",Report!AA252)</f>
        <v/>
      </c>
      <c r="B207" s="18" t="str">
        <f t="shared" si="9"/>
        <v/>
      </c>
      <c r="C207" s="19" t="str">
        <f t="shared" si="10"/>
        <v/>
      </c>
      <c r="E207" t="str">
        <f t="shared" si="11"/>
        <v>0</v>
      </c>
      <c r="F207" t="e" cm="1">
        <f t="array" ref="F207">_xlfn.XLOOKUP(Report!$AB$5,Translation!$C$1:$F$1,_xlfn.XLOOKUP(E207,Translation!B$111:$B278,Translation!C$111:$F278))</f>
        <v>#N/A</v>
      </c>
      <c r="H207" t="e" cm="1">
        <f t="array" ref="H207">VLOOKUP(E207,Translation!$B$60:$F$110,_xlfn.IFS(Report!$AB$5="DE",2,Report!$AB$5="EN",3,Report!$AB$5="CZ",4,Report!$AB$5="CN",5))</f>
        <v>#N/A</v>
      </c>
    </row>
    <row r="208" spans="1:8" x14ac:dyDescent="0.3">
      <c r="A208" s="17" t="str">
        <f>IF(Report!AA253=0,"",Report!AA253)</f>
        <v/>
      </c>
      <c r="B208" s="18" t="str">
        <f t="shared" si="9"/>
        <v/>
      </c>
      <c r="C208" s="19" t="str">
        <f t="shared" si="10"/>
        <v/>
      </c>
      <c r="E208" t="str">
        <f t="shared" si="11"/>
        <v>0</v>
      </c>
      <c r="F208" t="e" cm="1">
        <f t="array" ref="F208">_xlfn.XLOOKUP(Report!$AB$5,Translation!$C$1:$F$1,_xlfn.XLOOKUP(E208,Translation!B$111:$B279,Translation!C$111:$F279))</f>
        <v>#N/A</v>
      </c>
      <c r="H208" t="e" cm="1">
        <f t="array" ref="H208">VLOOKUP(E208,Translation!$B$60:$F$110,_xlfn.IFS(Report!$AB$5="DE",2,Report!$AB$5="EN",3,Report!$AB$5="CZ",4,Report!$AB$5="CN",5))</f>
        <v>#N/A</v>
      </c>
    </row>
    <row r="209" spans="1:8" x14ac:dyDescent="0.3">
      <c r="A209" s="17" t="str">
        <f>IF(Report!AA254=0,"",Report!AA254)</f>
        <v/>
      </c>
      <c r="B209" s="18" t="str">
        <f t="shared" si="9"/>
        <v/>
      </c>
      <c r="C209" s="19" t="str">
        <f t="shared" si="10"/>
        <v/>
      </c>
      <c r="E209" t="str">
        <f t="shared" si="11"/>
        <v>0</v>
      </c>
      <c r="F209" t="e" cm="1">
        <f t="array" ref="F209">_xlfn.XLOOKUP(Report!$AB$5,Translation!$C$1:$F$1,_xlfn.XLOOKUP(E209,Translation!B$111:$B280,Translation!C$111:$F280))</f>
        <v>#N/A</v>
      </c>
      <c r="H209" t="e" cm="1">
        <f t="array" ref="H209">VLOOKUP(E209,Translation!$B$60:$F$110,_xlfn.IFS(Report!$AB$5="DE",2,Report!$AB$5="EN",3,Report!$AB$5="CZ",4,Report!$AB$5="CN",5))</f>
        <v>#N/A</v>
      </c>
    </row>
    <row r="210" spans="1:8" x14ac:dyDescent="0.3">
      <c r="A210" s="17" t="str">
        <f>IF(Report!AA255=0,"",Report!AA255)</f>
        <v/>
      </c>
      <c r="B210" s="18" t="str">
        <f t="shared" si="9"/>
        <v/>
      </c>
      <c r="C210" s="19" t="str">
        <f t="shared" si="10"/>
        <v/>
      </c>
      <c r="E210" t="str">
        <f t="shared" si="11"/>
        <v>0</v>
      </c>
      <c r="F210" t="e" cm="1">
        <f t="array" ref="F210">_xlfn.XLOOKUP(Report!$AB$5,Translation!$C$1:$F$1,_xlfn.XLOOKUP(E210,Translation!B$111:$B281,Translation!C$111:$F281))</f>
        <v>#N/A</v>
      </c>
      <c r="H210" t="e" cm="1">
        <f t="array" ref="H210">VLOOKUP(E210,Translation!$B$60:$F$110,_xlfn.IFS(Report!$AB$5="DE",2,Report!$AB$5="EN",3,Report!$AB$5="CZ",4,Report!$AB$5="CN",5))</f>
        <v>#N/A</v>
      </c>
    </row>
    <row r="211" spans="1:8" x14ac:dyDescent="0.3">
      <c r="A211" s="17" t="str">
        <f>IF(Report!AA256=0,"",Report!AA256)</f>
        <v/>
      </c>
      <c r="B211" s="18" t="str">
        <f t="shared" si="9"/>
        <v/>
      </c>
      <c r="C211" s="19" t="str">
        <f t="shared" si="10"/>
        <v/>
      </c>
      <c r="E211" t="str">
        <f t="shared" si="11"/>
        <v>0</v>
      </c>
      <c r="F211" t="e" cm="1">
        <f t="array" ref="F211">_xlfn.XLOOKUP(Report!$AB$5,Translation!$C$1:$F$1,_xlfn.XLOOKUP(E211,Translation!B$111:$B282,Translation!C$111:$F282))</f>
        <v>#N/A</v>
      </c>
      <c r="H211" t="e" cm="1">
        <f t="array" ref="H211">VLOOKUP(E211,Translation!$B$60:$F$110,_xlfn.IFS(Report!$AB$5="DE",2,Report!$AB$5="EN",3,Report!$AB$5="CZ",4,Report!$AB$5="CN",5))</f>
        <v>#N/A</v>
      </c>
    </row>
    <row r="212" spans="1:8" x14ac:dyDescent="0.3">
      <c r="A212" s="17" t="str">
        <f>IF(Report!AA257=0,"",Report!AA257)</f>
        <v/>
      </c>
      <c r="B212" s="18" t="str">
        <f t="shared" si="9"/>
        <v/>
      </c>
      <c r="C212" s="19" t="str">
        <f t="shared" si="10"/>
        <v/>
      </c>
      <c r="E212" t="str">
        <f t="shared" si="11"/>
        <v>0</v>
      </c>
      <c r="F212" t="e" cm="1">
        <f t="array" ref="F212">_xlfn.XLOOKUP(Report!$AB$5,Translation!$C$1:$F$1,_xlfn.XLOOKUP(E212,Translation!B$111:$B283,Translation!C$111:$F283))</f>
        <v>#N/A</v>
      </c>
      <c r="H212" t="e" cm="1">
        <f t="array" ref="H212">VLOOKUP(E212,Translation!$B$60:$F$110,_xlfn.IFS(Report!$AB$5="DE",2,Report!$AB$5="EN",3,Report!$AB$5="CZ",4,Report!$AB$5="CN",5))</f>
        <v>#N/A</v>
      </c>
    </row>
    <row r="213" spans="1:8" x14ac:dyDescent="0.3">
      <c r="A213" s="17" t="str">
        <f>IF(Report!AA258=0,"",Report!AA258)</f>
        <v/>
      </c>
      <c r="B213" s="18" t="str">
        <f t="shared" si="9"/>
        <v/>
      </c>
      <c r="C213" s="19" t="str">
        <f t="shared" si="10"/>
        <v/>
      </c>
      <c r="E213" t="str">
        <f t="shared" si="11"/>
        <v>0</v>
      </c>
      <c r="F213" t="e" cm="1">
        <f t="array" ref="F213">_xlfn.XLOOKUP(Report!$AB$5,Translation!$C$1:$F$1,_xlfn.XLOOKUP(E213,Translation!B$111:$B284,Translation!C$111:$F284))</f>
        <v>#N/A</v>
      </c>
      <c r="H213" t="e" cm="1">
        <f t="array" ref="H213">VLOOKUP(E213,Translation!$B$60:$F$110,_xlfn.IFS(Report!$AB$5="DE",2,Report!$AB$5="EN",3,Report!$AB$5="CZ",4,Report!$AB$5="CN",5))</f>
        <v>#N/A</v>
      </c>
    </row>
    <row r="214" spans="1:8" x14ac:dyDescent="0.3">
      <c r="A214" s="17" t="str">
        <f>IF(Report!AA259=0,"",Report!AA259)</f>
        <v/>
      </c>
      <c r="B214" s="18" t="str">
        <f t="shared" si="9"/>
        <v/>
      </c>
      <c r="C214" s="19" t="str">
        <f t="shared" si="10"/>
        <v/>
      </c>
      <c r="E214" t="str">
        <f t="shared" si="11"/>
        <v>0</v>
      </c>
      <c r="F214" t="e" cm="1">
        <f t="array" ref="F214">_xlfn.XLOOKUP(Report!$AB$5,Translation!$C$1:$F$1,_xlfn.XLOOKUP(E214,Translation!B$111:$B285,Translation!C$111:$F285))</f>
        <v>#N/A</v>
      </c>
      <c r="H214" t="e" cm="1">
        <f t="array" ref="H214">VLOOKUP(E214,Translation!$B$60:$F$110,_xlfn.IFS(Report!$AB$5="DE",2,Report!$AB$5="EN",3,Report!$AB$5="CZ",4,Report!$AB$5="CN",5))</f>
        <v>#N/A</v>
      </c>
    </row>
    <row r="215" spans="1:8" x14ac:dyDescent="0.3">
      <c r="A215" s="17" t="str">
        <f>IF(Report!AA260=0,"",Report!AA260)</f>
        <v/>
      </c>
      <c r="B215" s="18" t="str">
        <f t="shared" si="9"/>
        <v/>
      </c>
      <c r="C215" s="19" t="str">
        <f t="shared" si="10"/>
        <v/>
      </c>
      <c r="E215" t="str">
        <f t="shared" si="11"/>
        <v>0</v>
      </c>
      <c r="F215" t="e" cm="1">
        <f t="array" ref="F215">_xlfn.XLOOKUP(Report!$AB$5,Translation!$C$1:$F$1,_xlfn.XLOOKUP(E215,Translation!B$111:$B286,Translation!C$111:$F286))</f>
        <v>#N/A</v>
      </c>
      <c r="H215" t="e" cm="1">
        <f t="array" ref="H215">VLOOKUP(E215,Translation!$B$60:$F$110,_xlfn.IFS(Report!$AB$5="DE",2,Report!$AB$5="EN",3,Report!$AB$5="CZ",4,Report!$AB$5="CN",5))</f>
        <v>#N/A</v>
      </c>
    </row>
    <row r="216" spans="1:8" x14ac:dyDescent="0.3">
      <c r="A216" s="17" t="str">
        <f>IF(Report!AA261=0,"",Report!AA261)</f>
        <v/>
      </c>
      <c r="B216" s="18" t="str">
        <f t="shared" si="9"/>
        <v/>
      </c>
      <c r="C216" s="19" t="str">
        <f t="shared" si="10"/>
        <v/>
      </c>
      <c r="E216" t="str">
        <f t="shared" si="11"/>
        <v>0</v>
      </c>
      <c r="F216" t="e" cm="1">
        <f t="array" ref="F216">_xlfn.XLOOKUP(Report!$AB$5,Translation!$C$1:$F$1,_xlfn.XLOOKUP(E216,Translation!B$111:$B287,Translation!C$111:$F287))</f>
        <v>#N/A</v>
      </c>
      <c r="H216" t="e" cm="1">
        <f t="array" ref="H216">VLOOKUP(E216,Translation!$B$60:$F$110,_xlfn.IFS(Report!$AB$5="DE",2,Report!$AB$5="EN",3,Report!$AB$5="CZ",4,Report!$AB$5="CN",5))</f>
        <v>#N/A</v>
      </c>
    </row>
    <row r="217" spans="1:8" x14ac:dyDescent="0.3">
      <c r="A217" s="17" t="str">
        <f>IF(Report!AA262=0,"",Report!AA262)</f>
        <v/>
      </c>
      <c r="B217" s="18" t="str">
        <f t="shared" si="9"/>
        <v/>
      </c>
      <c r="C217" s="19" t="str">
        <f t="shared" si="10"/>
        <v/>
      </c>
      <c r="E217" t="str">
        <f t="shared" si="11"/>
        <v>0</v>
      </c>
      <c r="F217" t="e" cm="1">
        <f t="array" ref="F217">_xlfn.XLOOKUP(Report!$AB$5,Translation!$C$1:$F$1,_xlfn.XLOOKUP(E217,Translation!B$111:$B288,Translation!C$111:$F288))</f>
        <v>#N/A</v>
      </c>
      <c r="H217" t="e" cm="1">
        <f t="array" ref="H217">VLOOKUP(E217,Translation!$B$60:$F$110,_xlfn.IFS(Report!$AB$5="DE",2,Report!$AB$5="EN",3,Report!$AB$5="CZ",4,Report!$AB$5="CN",5))</f>
        <v>#N/A</v>
      </c>
    </row>
    <row r="218" spans="1:8" x14ac:dyDescent="0.3">
      <c r="A218" s="17" t="str">
        <f>IF(Report!AA263=0,"",Report!AA263)</f>
        <v/>
      </c>
      <c r="B218" s="18" t="str">
        <f t="shared" si="9"/>
        <v/>
      </c>
      <c r="C218" s="19" t="str">
        <f t="shared" si="10"/>
        <v/>
      </c>
      <c r="E218" t="str">
        <f t="shared" si="11"/>
        <v>0</v>
      </c>
      <c r="F218" t="e" cm="1">
        <f t="array" ref="F218">_xlfn.XLOOKUP(Report!$AB$5,Translation!$C$1:$F$1,_xlfn.XLOOKUP(E218,Translation!B$111:$B289,Translation!C$111:$F289))</f>
        <v>#N/A</v>
      </c>
      <c r="H218" t="e" cm="1">
        <f t="array" ref="H218">VLOOKUP(E218,Translation!$B$60:$F$110,_xlfn.IFS(Report!$AB$5="DE",2,Report!$AB$5="EN",3,Report!$AB$5="CZ",4,Report!$AB$5="CN",5))</f>
        <v>#N/A</v>
      </c>
    </row>
    <row r="219" spans="1:8" x14ac:dyDescent="0.3">
      <c r="A219" s="17" t="str">
        <f>IF(Report!AA264=0,"",Report!AA264)</f>
        <v/>
      </c>
      <c r="B219" s="18" t="str">
        <f t="shared" si="9"/>
        <v/>
      </c>
      <c r="C219" s="19" t="str">
        <f t="shared" si="10"/>
        <v/>
      </c>
      <c r="E219" t="str">
        <f t="shared" si="11"/>
        <v>0</v>
      </c>
      <c r="F219" t="e" cm="1">
        <f t="array" ref="F219">_xlfn.XLOOKUP(Report!$AB$5,Translation!$C$1:$F$1,_xlfn.XLOOKUP(E219,Translation!B$111:$B290,Translation!C$111:$F290))</f>
        <v>#N/A</v>
      </c>
      <c r="H219" t="e" cm="1">
        <f t="array" ref="H219">VLOOKUP(E219,Translation!$B$60:$F$110,_xlfn.IFS(Report!$AB$5="DE",2,Report!$AB$5="EN",3,Report!$AB$5="CZ",4,Report!$AB$5="CN",5))</f>
        <v>#N/A</v>
      </c>
    </row>
    <row r="220" spans="1:8" x14ac:dyDescent="0.3">
      <c r="A220" s="17" t="str">
        <f>IF(Report!AA265=0,"",Report!AA265)</f>
        <v/>
      </c>
      <c r="B220" s="18" t="str">
        <f t="shared" si="9"/>
        <v/>
      </c>
      <c r="C220" s="19" t="str">
        <f t="shared" si="10"/>
        <v/>
      </c>
      <c r="E220" t="str">
        <f t="shared" si="11"/>
        <v>0</v>
      </c>
      <c r="F220" t="e" cm="1">
        <f t="array" ref="F220">_xlfn.XLOOKUP(Report!$AB$5,Translation!$C$1:$F$1,_xlfn.XLOOKUP(E220,Translation!B$111:$B291,Translation!C$111:$F291))</f>
        <v>#N/A</v>
      </c>
      <c r="H220" t="e" cm="1">
        <f t="array" ref="H220">VLOOKUP(E220,Translation!$B$60:$F$110,_xlfn.IFS(Report!$AB$5="DE",2,Report!$AB$5="EN",3,Report!$AB$5="CZ",4,Report!$AB$5="CN",5))</f>
        <v>#N/A</v>
      </c>
    </row>
    <row r="221" spans="1:8" x14ac:dyDescent="0.3">
      <c r="A221" s="17" t="str">
        <f>IF(Report!AA266=0,"",Report!AA266)</f>
        <v/>
      </c>
      <c r="B221" s="18" t="str">
        <f t="shared" si="9"/>
        <v/>
      </c>
      <c r="C221" s="19" t="str">
        <f t="shared" si="10"/>
        <v/>
      </c>
      <c r="E221" t="str">
        <f t="shared" si="11"/>
        <v>0</v>
      </c>
      <c r="F221" t="e" cm="1">
        <f t="array" ref="F221">_xlfn.XLOOKUP(Report!$AB$5,Translation!$C$1:$F$1,_xlfn.XLOOKUP(E221,Translation!B$111:$B292,Translation!C$111:$F292))</f>
        <v>#N/A</v>
      </c>
      <c r="H221" t="e" cm="1">
        <f t="array" ref="H221">VLOOKUP(E221,Translation!$B$60:$F$110,_xlfn.IFS(Report!$AB$5="DE",2,Report!$AB$5="EN",3,Report!$AB$5="CZ",4,Report!$AB$5="CN",5))</f>
        <v>#N/A</v>
      </c>
    </row>
    <row r="222" spans="1:8" x14ac:dyDescent="0.3">
      <c r="A222" s="17" t="str">
        <f>IF(Report!AA267=0,"",Report!AA267)</f>
        <v/>
      </c>
      <c r="B222" s="18" t="str">
        <f t="shared" si="9"/>
        <v/>
      </c>
      <c r="C222" s="19" t="str">
        <f t="shared" si="10"/>
        <v/>
      </c>
      <c r="E222" t="str">
        <f t="shared" si="11"/>
        <v>0</v>
      </c>
      <c r="F222" t="e" cm="1">
        <f t="array" ref="F222">_xlfn.XLOOKUP(Report!$AB$5,Translation!$C$1:$F$1,_xlfn.XLOOKUP(E222,Translation!B$111:$B293,Translation!C$111:$F293))</f>
        <v>#N/A</v>
      </c>
      <c r="H222" t="e" cm="1">
        <f t="array" ref="H222">VLOOKUP(E222,Translation!$B$60:$F$110,_xlfn.IFS(Report!$AB$5="DE",2,Report!$AB$5="EN",3,Report!$AB$5="CZ",4,Report!$AB$5="CN",5))</f>
        <v>#N/A</v>
      </c>
    </row>
    <row r="223" spans="1:8" x14ac:dyDescent="0.3">
      <c r="A223" s="17" t="str">
        <f>IF(Report!AA268=0,"",Report!AA268)</f>
        <v/>
      </c>
      <c r="B223" s="18" t="str">
        <f t="shared" si="9"/>
        <v/>
      </c>
      <c r="C223" s="19" t="str">
        <f t="shared" si="10"/>
        <v/>
      </c>
      <c r="E223" t="str">
        <f t="shared" si="11"/>
        <v>0</v>
      </c>
      <c r="F223" t="e" cm="1">
        <f t="array" ref="F223">_xlfn.XLOOKUP(Report!$AB$5,Translation!$C$1:$F$1,_xlfn.XLOOKUP(E223,Translation!B$111:$B294,Translation!C$111:$F294))</f>
        <v>#N/A</v>
      </c>
      <c r="H223" t="e" cm="1">
        <f t="array" ref="H223">VLOOKUP(E223,Translation!$B$60:$F$110,_xlfn.IFS(Report!$AB$5="DE",2,Report!$AB$5="EN",3,Report!$AB$5="CZ",4,Report!$AB$5="CN",5))</f>
        <v>#N/A</v>
      </c>
    </row>
    <row r="224" spans="1:8" x14ac:dyDescent="0.3">
      <c r="A224" s="17" t="str">
        <f>IF(Report!AA269=0,"",Report!AA269)</f>
        <v/>
      </c>
      <c r="B224" s="18" t="str">
        <f t="shared" si="9"/>
        <v/>
      </c>
      <c r="C224" s="19" t="str">
        <f t="shared" si="10"/>
        <v/>
      </c>
      <c r="E224" t="str">
        <f t="shared" si="11"/>
        <v>0</v>
      </c>
      <c r="F224" t="e" cm="1">
        <f t="array" ref="F224">_xlfn.XLOOKUP(Report!$AB$5,Translation!$C$1:$F$1,_xlfn.XLOOKUP(E224,Translation!B$111:$B295,Translation!C$111:$F295))</f>
        <v>#N/A</v>
      </c>
      <c r="H224" t="e" cm="1">
        <f t="array" ref="H224">VLOOKUP(E224,Translation!$B$60:$F$110,_xlfn.IFS(Report!$AB$5="DE",2,Report!$AB$5="EN",3,Report!$AB$5="CZ",4,Report!$AB$5="CN",5))</f>
        <v>#N/A</v>
      </c>
    </row>
    <row r="225" spans="1:8" x14ac:dyDescent="0.3">
      <c r="A225" s="17" t="str">
        <f>IF(Report!AA270=0,"",Report!AA270)</f>
        <v/>
      </c>
      <c r="B225" s="18" t="str">
        <f t="shared" si="9"/>
        <v/>
      </c>
      <c r="C225" s="19" t="str">
        <f t="shared" si="10"/>
        <v/>
      </c>
      <c r="E225" t="str">
        <f t="shared" si="11"/>
        <v>0</v>
      </c>
      <c r="F225" t="e" cm="1">
        <f t="array" ref="F225">_xlfn.XLOOKUP(Report!$AB$5,Translation!$C$1:$F$1,_xlfn.XLOOKUP(E225,Translation!B$111:$B296,Translation!C$111:$F296))</f>
        <v>#N/A</v>
      </c>
      <c r="H225" t="e" cm="1">
        <f t="array" ref="H225">VLOOKUP(E225,Translation!$B$60:$F$110,_xlfn.IFS(Report!$AB$5="DE",2,Report!$AB$5="EN",3,Report!$AB$5="CZ",4,Report!$AB$5="CN",5))</f>
        <v>#N/A</v>
      </c>
    </row>
    <row r="226" spans="1:8" x14ac:dyDescent="0.3">
      <c r="A226" s="17" t="str">
        <f>IF(Report!AA271=0,"",Report!AA271)</f>
        <v/>
      </c>
      <c r="B226" s="18" t="str">
        <f t="shared" si="9"/>
        <v/>
      </c>
      <c r="C226" s="19" t="str">
        <f t="shared" si="10"/>
        <v/>
      </c>
      <c r="E226" t="str">
        <f t="shared" si="11"/>
        <v>0</v>
      </c>
      <c r="F226" t="e" cm="1">
        <f t="array" ref="F226">_xlfn.XLOOKUP(Report!$AB$5,Translation!$C$1:$F$1,_xlfn.XLOOKUP(E226,Translation!B$111:$B297,Translation!C$111:$F297))</f>
        <v>#N/A</v>
      </c>
      <c r="H226" t="e" cm="1">
        <f t="array" ref="H226">VLOOKUP(E226,Translation!$B$60:$F$110,_xlfn.IFS(Report!$AB$5="DE",2,Report!$AB$5="EN",3,Report!$AB$5="CZ",4,Report!$AB$5="CN",5))</f>
        <v>#N/A</v>
      </c>
    </row>
    <row r="227" spans="1:8" x14ac:dyDescent="0.3">
      <c r="A227" s="17" t="str">
        <f>IF(Report!AA272=0,"",Report!AA272)</f>
        <v/>
      </c>
      <c r="B227" s="18" t="str">
        <f t="shared" si="9"/>
        <v/>
      </c>
      <c r="C227" s="19" t="str">
        <f t="shared" si="10"/>
        <v/>
      </c>
      <c r="E227" t="str">
        <f t="shared" si="11"/>
        <v>0</v>
      </c>
      <c r="F227" t="e" cm="1">
        <f t="array" ref="F227">_xlfn.XLOOKUP(Report!$AB$5,Translation!$C$1:$F$1,_xlfn.XLOOKUP(E227,Translation!B$111:$B298,Translation!C$111:$F298))</f>
        <v>#N/A</v>
      </c>
      <c r="H227" t="e" cm="1">
        <f t="array" ref="H227">VLOOKUP(E227,Translation!$B$60:$F$110,_xlfn.IFS(Report!$AB$5="DE",2,Report!$AB$5="EN",3,Report!$AB$5="CZ",4,Report!$AB$5="CN",5))</f>
        <v>#N/A</v>
      </c>
    </row>
    <row r="228" spans="1:8" x14ac:dyDescent="0.3">
      <c r="A228" s="17" t="str">
        <f>IF(Report!AA273=0,"",Report!AA273)</f>
        <v/>
      </c>
      <c r="B228" s="18" t="str">
        <f t="shared" si="9"/>
        <v/>
      </c>
      <c r="C228" s="19" t="str">
        <f t="shared" si="10"/>
        <v/>
      </c>
      <c r="E228" t="str">
        <f t="shared" si="11"/>
        <v>0</v>
      </c>
      <c r="F228" t="e" cm="1">
        <f t="array" ref="F228">_xlfn.XLOOKUP(Report!$AB$5,Translation!$C$1:$F$1,_xlfn.XLOOKUP(E228,Translation!B$111:$B299,Translation!C$111:$F299))</f>
        <v>#N/A</v>
      </c>
      <c r="H228" t="e" cm="1">
        <f t="array" ref="H228">VLOOKUP(E228,Translation!$B$60:$F$110,_xlfn.IFS(Report!$AB$5="DE",2,Report!$AB$5="EN",3,Report!$AB$5="CZ",4,Report!$AB$5="CN",5))</f>
        <v>#N/A</v>
      </c>
    </row>
    <row r="229" spans="1:8" x14ac:dyDescent="0.3">
      <c r="A229" s="17" t="str">
        <f>IF(Report!AA274=0,"",Report!AA274)</f>
        <v/>
      </c>
      <c r="B229" s="18" t="str">
        <f t="shared" si="9"/>
        <v/>
      </c>
      <c r="C229" s="19" t="str">
        <f t="shared" si="10"/>
        <v/>
      </c>
      <c r="E229" t="str">
        <f t="shared" si="11"/>
        <v>0</v>
      </c>
      <c r="F229" t="e" cm="1">
        <f t="array" ref="F229">_xlfn.XLOOKUP(Report!$AB$5,Translation!$C$1:$F$1,_xlfn.XLOOKUP(E229,Translation!B$111:$B300,Translation!C$111:$F300))</f>
        <v>#N/A</v>
      </c>
      <c r="H229" t="e" cm="1">
        <f t="array" ref="H229">VLOOKUP(E229,Translation!$B$60:$F$110,_xlfn.IFS(Report!$AB$5="DE",2,Report!$AB$5="EN",3,Report!$AB$5="CZ",4,Report!$AB$5="CN",5))</f>
        <v>#N/A</v>
      </c>
    </row>
    <row r="230" spans="1:8" x14ac:dyDescent="0.3">
      <c r="A230" s="17" t="str">
        <f>IF(Report!AA275=0,"",Report!AA275)</f>
        <v/>
      </c>
      <c r="B230" s="18" t="str">
        <f t="shared" si="9"/>
        <v/>
      </c>
      <c r="C230" s="19" t="str">
        <f t="shared" si="10"/>
        <v/>
      </c>
      <c r="E230" t="str">
        <f t="shared" si="11"/>
        <v>0</v>
      </c>
      <c r="F230" t="e" cm="1">
        <f t="array" ref="F230">_xlfn.XLOOKUP(Report!$AB$5,Translation!$C$1:$F$1,_xlfn.XLOOKUP(E230,Translation!B$111:$B301,Translation!C$111:$F301))</f>
        <v>#N/A</v>
      </c>
      <c r="H230" t="e" cm="1">
        <f t="array" ref="H230">VLOOKUP(E230,Translation!$B$60:$F$110,_xlfn.IFS(Report!$AB$5="DE",2,Report!$AB$5="EN",3,Report!$AB$5="CZ",4,Report!$AB$5="CN",5))</f>
        <v>#N/A</v>
      </c>
    </row>
    <row r="231" spans="1:8" x14ac:dyDescent="0.3">
      <c r="A231" s="17" t="str">
        <f>IF(Report!AA276=0,"",Report!AA276)</f>
        <v/>
      </c>
      <c r="B231" s="18" t="str">
        <f t="shared" ref="B231:B294" si="12">TRIM(LEFT(A231,2))</f>
        <v/>
      </c>
      <c r="C231" s="19" t="str">
        <f t="shared" ref="C231:C294" si="13">TEXT(B231,"00")</f>
        <v/>
      </c>
      <c r="E231" t="str">
        <f t="shared" ref="E231:E294" si="14">TEXT(D231,"0")</f>
        <v>0</v>
      </c>
      <c r="F231" t="e" cm="1">
        <f t="array" ref="F231">_xlfn.XLOOKUP(Report!$AB$5,Translation!$C$1:$F$1,_xlfn.XLOOKUP(E231,Translation!B$111:$B302,Translation!C$111:$F302))</f>
        <v>#N/A</v>
      </c>
      <c r="H231" t="e" cm="1">
        <f t="array" ref="H231">VLOOKUP(E231,Translation!$B$60:$F$110,_xlfn.IFS(Report!$AB$5="DE",2,Report!$AB$5="EN",3,Report!$AB$5="CZ",4,Report!$AB$5="CN",5))</f>
        <v>#N/A</v>
      </c>
    </row>
    <row r="232" spans="1:8" x14ac:dyDescent="0.3">
      <c r="A232" s="17" t="str">
        <f>IF(Report!AA277=0,"",Report!AA277)</f>
        <v/>
      </c>
      <c r="B232" s="18" t="str">
        <f t="shared" si="12"/>
        <v/>
      </c>
      <c r="C232" s="19" t="str">
        <f t="shared" si="13"/>
        <v/>
      </c>
      <c r="E232" t="str">
        <f t="shared" si="14"/>
        <v>0</v>
      </c>
      <c r="F232" t="e" cm="1">
        <f t="array" ref="F232">_xlfn.XLOOKUP(Report!$AB$5,Translation!$C$1:$F$1,_xlfn.XLOOKUP(E232,Translation!B$111:$B303,Translation!C$111:$F303))</f>
        <v>#N/A</v>
      </c>
      <c r="H232" t="e" cm="1">
        <f t="array" ref="H232">VLOOKUP(E232,Translation!$B$60:$F$110,_xlfn.IFS(Report!$AB$5="DE",2,Report!$AB$5="EN",3,Report!$AB$5="CZ",4,Report!$AB$5="CN",5))</f>
        <v>#N/A</v>
      </c>
    </row>
    <row r="233" spans="1:8" x14ac:dyDescent="0.3">
      <c r="A233" s="17" t="str">
        <f>IF(Report!AA278=0,"",Report!AA278)</f>
        <v/>
      </c>
      <c r="B233" s="18" t="str">
        <f t="shared" si="12"/>
        <v/>
      </c>
      <c r="C233" s="19" t="str">
        <f t="shared" si="13"/>
        <v/>
      </c>
      <c r="E233" t="str">
        <f t="shared" si="14"/>
        <v>0</v>
      </c>
      <c r="F233" t="e" cm="1">
        <f t="array" ref="F233">_xlfn.XLOOKUP(Report!$AB$5,Translation!$C$1:$F$1,_xlfn.XLOOKUP(E233,Translation!B$111:$B304,Translation!C$111:$F304))</f>
        <v>#N/A</v>
      </c>
      <c r="H233" t="e" cm="1">
        <f t="array" ref="H233">VLOOKUP(E233,Translation!$B$60:$F$110,_xlfn.IFS(Report!$AB$5="DE",2,Report!$AB$5="EN",3,Report!$AB$5="CZ",4,Report!$AB$5="CN",5))</f>
        <v>#N/A</v>
      </c>
    </row>
    <row r="234" spans="1:8" x14ac:dyDescent="0.3">
      <c r="A234" s="17" t="str">
        <f>IF(Report!AA279=0,"",Report!AA279)</f>
        <v/>
      </c>
      <c r="B234" s="18" t="str">
        <f t="shared" si="12"/>
        <v/>
      </c>
      <c r="C234" s="19" t="str">
        <f t="shared" si="13"/>
        <v/>
      </c>
      <c r="E234" t="str">
        <f t="shared" si="14"/>
        <v>0</v>
      </c>
      <c r="F234" t="e" cm="1">
        <f t="array" ref="F234">_xlfn.XLOOKUP(Report!$AB$5,Translation!$C$1:$F$1,_xlfn.XLOOKUP(E234,Translation!B$111:$B305,Translation!C$111:$F305))</f>
        <v>#N/A</v>
      </c>
      <c r="H234" t="e" cm="1">
        <f t="array" ref="H234">VLOOKUP(E234,Translation!$B$60:$F$110,_xlfn.IFS(Report!$AB$5="DE",2,Report!$AB$5="EN",3,Report!$AB$5="CZ",4,Report!$AB$5="CN",5))</f>
        <v>#N/A</v>
      </c>
    </row>
    <row r="235" spans="1:8" x14ac:dyDescent="0.3">
      <c r="A235" s="17" t="str">
        <f>IF(Report!AA280=0,"",Report!AA280)</f>
        <v/>
      </c>
      <c r="B235" s="18" t="str">
        <f t="shared" si="12"/>
        <v/>
      </c>
      <c r="C235" s="19" t="str">
        <f t="shared" si="13"/>
        <v/>
      </c>
      <c r="E235" t="str">
        <f t="shared" si="14"/>
        <v>0</v>
      </c>
      <c r="F235" t="e" cm="1">
        <f t="array" ref="F235">_xlfn.XLOOKUP(Report!$AB$5,Translation!$C$1:$F$1,_xlfn.XLOOKUP(E235,Translation!B$111:$B306,Translation!C$111:$F306))</f>
        <v>#N/A</v>
      </c>
      <c r="H235" t="e" cm="1">
        <f t="array" ref="H235">VLOOKUP(E235,Translation!$B$60:$F$110,_xlfn.IFS(Report!$AB$5="DE",2,Report!$AB$5="EN",3,Report!$AB$5="CZ",4,Report!$AB$5="CN",5))</f>
        <v>#N/A</v>
      </c>
    </row>
    <row r="236" spans="1:8" x14ac:dyDescent="0.3">
      <c r="A236" s="17" t="str">
        <f>IF(Report!AA281=0,"",Report!AA281)</f>
        <v/>
      </c>
      <c r="B236" s="18" t="str">
        <f t="shared" si="12"/>
        <v/>
      </c>
      <c r="C236" s="19" t="str">
        <f t="shared" si="13"/>
        <v/>
      </c>
      <c r="E236" t="str">
        <f t="shared" si="14"/>
        <v>0</v>
      </c>
      <c r="F236" t="e" cm="1">
        <f t="array" ref="F236">_xlfn.XLOOKUP(Report!$AB$5,Translation!$C$1:$F$1,_xlfn.XLOOKUP(E236,Translation!B$111:$B307,Translation!C$111:$F307))</f>
        <v>#N/A</v>
      </c>
      <c r="H236" t="e" cm="1">
        <f t="array" ref="H236">VLOOKUP(E236,Translation!$B$60:$F$110,_xlfn.IFS(Report!$AB$5="DE",2,Report!$AB$5="EN",3,Report!$AB$5="CZ",4,Report!$AB$5="CN",5))</f>
        <v>#N/A</v>
      </c>
    </row>
    <row r="237" spans="1:8" x14ac:dyDescent="0.3">
      <c r="A237" s="17" t="str">
        <f>IF(Report!AA282=0,"",Report!AA282)</f>
        <v/>
      </c>
      <c r="B237" s="18" t="str">
        <f t="shared" si="12"/>
        <v/>
      </c>
      <c r="C237" s="19" t="str">
        <f t="shared" si="13"/>
        <v/>
      </c>
      <c r="E237" t="str">
        <f t="shared" si="14"/>
        <v>0</v>
      </c>
      <c r="F237" t="e" cm="1">
        <f t="array" ref="F237">_xlfn.XLOOKUP(Report!$AB$5,Translation!$C$1:$F$1,_xlfn.XLOOKUP(E237,Translation!B$111:$B308,Translation!C$111:$F308))</f>
        <v>#N/A</v>
      </c>
      <c r="H237" t="e" cm="1">
        <f t="array" ref="H237">VLOOKUP(E237,Translation!$B$60:$F$110,_xlfn.IFS(Report!$AB$5="DE",2,Report!$AB$5="EN",3,Report!$AB$5="CZ",4,Report!$AB$5="CN",5))</f>
        <v>#N/A</v>
      </c>
    </row>
    <row r="238" spans="1:8" x14ac:dyDescent="0.3">
      <c r="A238" s="17" t="str">
        <f>IF(Report!AA283=0,"",Report!AA283)</f>
        <v/>
      </c>
      <c r="B238" s="18" t="str">
        <f t="shared" si="12"/>
        <v/>
      </c>
      <c r="C238" s="19" t="str">
        <f t="shared" si="13"/>
        <v/>
      </c>
      <c r="E238" t="str">
        <f t="shared" si="14"/>
        <v>0</v>
      </c>
      <c r="F238" t="e" cm="1">
        <f t="array" ref="F238">_xlfn.XLOOKUP(Report!$AB$5,Translation!$C$1:$F$1,_xlfn.XLOOKUP(E238,Translation!B$111:$B309,Translation!C$111:$F309))</f>
        <v>#N/A</v>
      </c>
      <c r="H238" t="e" cm="1">
        <f t="array" ref="H238">VLOOKUP(E238,Translation!$B$60:$F$110,_xlfn.IFS(Report!$AB$5="DE",2,Report!$AB$5="EN",3,Report!$AB$5="CZ",4,Report!$AB$5="CN",5))</f>
        <v>#N/A</v>
      </c>
    </row>
    <row r="239" spans="1:8" x14ac:dyDescent="0.3">
      <c r="A239" s="17" t="str">
        <f>IF(Report!AA284=0,"",Report!AA284)</f>
        <v/>
      </c>
      <c r="B239" s="18" t="str">
        <f t="shared" si="12"/>
        <v/>
      </c>
      <c r="C239" s="19" t="str">
        <f t="shared" si="13"/>
        <v/>
      </c>
      <c r="E239" t="str">
        <f t="shared" si="14"/>
        <v>0</v>
      </c>
      <c r="F239" t="e" cm="1">
        <f t="array" ref="F239">_xlfn.XLOOKUP(Report!$AB$5,Translation!$C$1:$F$1,_xlfn.XLOOKUP(E239,Translation!B$111:$B310,Translation!C$111:$F310))</f>
        <v>#N/A</v>
      </c>
      <c r="H239" t="e" cm="1">
        <f t="array" ref="H239">VLOOKUP(E239,Translation!$B$60:$F$110,_xlfn.IFS(Report!$AB$5="DE",2,Report!$AB$5="EN",3,Report!$AB$5="CZ",4,Report!$AB$5="CN",5))</f>
        <v>#N/A</v>
      </c>
    </row>
    <row r="240" spans="1:8" x14ac:dyDescent="0.3">
      <c r="A240" s="17" t="str">
        <f>IF(Report!AA285=0,"",Report!AA285)</f>
        <v/>
      </c>
      <c r="B240" s="18" t="str">
        <f t="shared" si="12"/>
        <v/>
      </c>
      <c r="C240" s="19" t="str">
        <f t="shared" si="13"/>
        <v/>
      </c>
      <c r="E240" t="str">
        <f t="shared" si="14"/>
        <v>0</v>
      </c>
      <c r="F240" t="e" cm="1">
        <f t="array" ref="F240">_xlfn.XLOOKUP(Report!$AB$5,Translation!$C$1:$F$1,_xlfn.XLOOKUP(E240,Translation!B$111:$B311,Translation!C$111:$F311))</f>
        <v>#N/A</v>
      </c>
      <c r="H240" t="e" cm="1">
        <f t="array" ref="H240">VLOOKUP(E240,Translation!$B$60:$F$110,_xlfn.IFS(Report!$AB$5="DE",2,Report!$AB$5="EN",3,Report!$AB$5="CZ",4,Report!$AB$5="CN",5))</f>
        <v>#N/A</v>
      </c>
    </row>
    <row r="241" spans="1:8" x14ac:dyDescent="0.3">
      <c r="A241" s="17" t="str">
        <f>IF(Report!AA286=0,"",Report!AA286)</f>
        <v/>
      </c>
      <c r="B241" s="18" t="str">
        <f t="shared" si="12"/>
        <v/>
      </c>
      <c r="C241" s="19" t="str">
        <f t="shared" si="13"/>
        <v/>
      </c>
      <c r="E241" t="str">
        <f t="shared" si="14"/>
        <v>0</v>
      </c>
      <c r="F241" t="e" cm="1">
        <f t="array" ref="F241">_xlfn.XLOOKUP(Report!$AB$5,Translation!$C$1:$F$1,_xlfn.XLOOKUP(E241,Translation!B$111:$B312,Translation!C$111:$F312))</f>
        <v>#N/A</v>
      </c>
      <c r="H241" t="e" cm="1">
        <f t="array" ref="H241">VLOOKUP(E241,Translation!$B$60:$F$110,_xlfn.IFS(Report!$AB$5="DE",2,Report!$AB$5="EN",3,Report!$AB$5="CZ",4,Report!$AB$5="CN",5))</f>
        <v>#N/A</v>
      </c>
    </row>
    <row r="242" spans="1:8" x14ac:dyDescent="0.3">
      <c r="A242" s="17" t="str">
        <f>IF(Report!AA287=0,"",Report!AA287)</f>
        <v/>
      </c>
      <c r="B242" s="18" t="str">
        <f t="shared" si="12"/>
        <v/>
      </c>
      <c r="C242" s="19" t="str">
        <f t="shared" si="13"/>
        <v/>
      </c>
      <c r="E242" t="str">
        <f t="shared" si="14"/>
        <v>0</v>
      </c>
      <c r="F242" t="e" cm="1">
        <f t="array" ref="F242">_xlfn.XLOOKUP(Report!$AB$5,Translation!$C$1:$F$1,_xlfn.XLOOKUP(E242,Translation!B$111:$B313,Translation!C$111:$F313))</f>
        <v>#N/A</v>
      </c>
      <c r="H242" t="e" cm="1">
        <f t="array" ref="H242">VLOOKUP(E242,Translation!$B$60:$F$110,_xlfn.IFS(Report!$AB$5="DE",2,Report!$AB$5="EN",3,Report!$AB$5="CZ",4,Report!$AB$5="CN",5))</f>
        <v>#N/A</v>
      </c>
    </row>
    <row r="243" spans="1:8" x14ac:dyDescent="0.3">
      <c r="A243" s="17" t="str">
        <f>IF(Report!AA288=0,"",Report!AA288)</f>
        <v/>
      </c>
      <c r="B243" s="18" t="str">
        <f t="shared" si="12"/>
        <v/>
      </c>
      <c r="C243" s="19" t="str">
        <f t="shared" si="13"/>
        <v/>
      </c>
      <c r="E243" t="str">
        <f t="shared" si="14"/>
        <v>0</v>
      </c>
      <c r="F243" t="e" cm="1">
        <f t="array" ref="F243">_xlfn.XLOOKUP(Report!$AB$5,Translation!$C$1:$F$1,_xlfn.XLOOKUP(E243,Translation!B$111:$B314,Translation!C$111:$F314))</f>
        <v>#N/A</v>
      </c>
      <c r="H243" t="e" cm="1">
        <f t="array" ref="H243">VLOOKUP(E243,Translation!$B$60:$F$110,_xlfn.IFS(Report!$AB$5="DE",2,Report!$AB$5="EN",3,Report!$AB$5="CZ",4,Report!$AB$5="CN",5))</f>
        <v>#N/A</v>
      </c>
    </row>
    <row r="244" spans="1:8" x14ac:dyDescent="0.3">
      <c r="A244" s="17" t="str">
        <f>IF(Report!AA289=0,"",Report!AA289)</f>
        <v/>
      </c>
      <c r="B244" s="18" t="str">
        <f t="shared" si="12"/>
        <v/>
      </c>
      <c r="C244" s="19" t="str">
        <f t="shared" si="13"/>
        <v/>
      </c>
      <c r="E244" t="str">
        <f t="shared" si="14"/>
        <v>0</v>
      </c>
      <c r="F244" t="e" cm="1">
        <f t="array" ref="F244">_xlfn.XLOOKUP(Report!$AB$5,Translation!$C$1:$F$1,_xlfn.XLOOKUP(E244,Translation!B$111:$B315,Translation!C$111:$F315))</f>
        <v>#N/A</v>
      </c>
      <c r="H244" t="e" cm="1">
        <f t="array" ref="H244">VLOOKUP(E244,Translation!$B$60:$F$110,_xlfn.IFS(Report!$AB$5="DE",2,Report!$AB$5="EN",3,Report!$AB$5="CZ",4,Report!$AB$5="CN",5))</f>
        <v>#N/A</v>
      </c>
    </row>
    <row r="245" spans="1:8" x14ac:dyDescent="0.3">
      <c r="A245" s="17" t="str">
        <f>IF(Report!AA290=0,"",Report!AA290)</f>
        <v/>
      </c>
      <c r="B245" s="18" t="str">
        <f t="shared" si="12"/>
        <v/>
      </c>
      <c r="C245" s="19" t="str">
        <f t="shared" si="13"/>
        <v/>
      </c>
      <c r="E245" t="str">
        <f t="shared" si="14"/>
        <v>0</v>
      </c>
      <c r="F245" t="e" cm="1">
        <f t="array" ref="F245">_xlfn.XLOOKUP(Report!$AB$5,Translation!$C$1:$F$1,_xlfn.XLOOKUP(E245,Translation!B$111:$B316,Translation!C$111:$F316))</f>
        <v>#N/A</v>
      </c>
      <c r="H245" t="e" cm="1">
        <f t="array" ref="H245">VLOOKUP(E245,Translation!$B$60:$F$110,_xlfn.IFS(Report!$AB$5="DE",2,Report!$AB$5="EN",3,Report!$AB$5="CZ",4,Report!$AB$5="CN",5))</f>
        <v>#N/A</v>
      </c>
    </row>
    <row r="246" spans="1:8" x14ac:dyDescent="0.3">
      <c r="A246" s="17" t="str">
        <f>IF(Report!AA291=0,"",Report!AA291)</f>
        <v/>
      </c>
      <c r="B246" s="18" t="str">
        <f t="shared" si="12"/>
        <v/>
      </c>
      <c r="C246" s="19" t="str">
        <f t="shared" si="13"/>
        <v/>
      </c>
      <c r="E246" t="str">
        <f t="shared" si="14"/>
        <v>0</v>
      </c>
      <c r="F246" t="e" cm="1">
        <f t="array" ref="F246">_xlfn.XLOOKUP(Report!$AB$5,Translation!$C$1:$F$1,_xlfn.XLOOKUP(E246,Translation!B$111:$B317,Translation!C$111:$F317))</f>
        <v>#N/A</v>
      </c>
      <c r="H246" t="e" cm="1">
        <f t="array" ref="H246">VLOOKUP(E246,Translation!$B$60:$F$110,_xlfn.IFS(Report!$AB$5="DE",2,Report!$AB$5="EN",3,Report!$AB$5="CZ",4,Report!$AB$5="CN",5))</f>
        <v>#N/A</v>
      </c>
    </row>
    <row r="247" spans="1:8" x14ac:dyDescent="0.3">
      <c r="A247" s="17" t="str">
        <f>IF(Report!AA292=0,"",Report!AA292)</f>
        <v/>
      </c>
      <c r="B247" s="18" t="str">
        <f t="shared" si="12"/>
        <v/>
      </c>
      <c r="C247" s="19" t="str">
        <f t="shared" si="13"/>
        <v/>
      </c>
      <c r="E247" t="str">
        <f t="shared" si="14"/>
        <v>0</v>
      </c>
      <c r="F247" t="e" cm="1">
        <f t="array" ref="F247">_xlfn.XLOOKUP(Report!$AB$5,Translation!$C$1:$F$1,_xlfn.XLOOKUP(E247,Translation!B$111:$B318,Translation!C$111:$F318))</f>
        <v>#N/A</v>
      </c>
      <c r="H247" t="e" cm="1">
        <f t="array" ref="H247">VLOOKUP(E247,Translation!$B$60:$F$110,_xlfn.IFS(Report!$AB$5="DE",2,Report!$AB$5="EN",3,Report!$AB$5="CZ",4,Report!$AB$5="CN",5))</f>
        <v>#N/A</v>
      </c>
    </row>
    <row r="248" spans="1:8" x14ac:dyDescent="0.3">
      <c r="A248" s="17" t="str">
        <f>IF(Report!AA293=0,"",Report!AA293)</f>
        <v/>
      </c>
      <c r="B248" s="18" t="str">
        <f t="shared" si="12"/>
        <v/>
      </c>
      <c r="C248" s="19" t="str">
        <f t="shared" si="13"/>
        <v/>
      </c>
      <c r="E248" t="str">
        <f t="shared" si="14"/>
        <v>0</v>
      </c>
      <c r="F248" t="e" cm="1">
        <f t="array" ref="F248">_xlfn.XLOOKUP(Report!$AB$5,Translation!$C$1:$F$1,_xlfn.XLOOKUP(E248,Translation!B$111:$B319,Translation!C$111:$F319))</f>
        <v>#N/A</v>
      </c>
      <c r="H248" t="e" cm="1">
        <f t="array" ref="H248">VLOOKUP(E248,Translation!$B$60:$F$110,_xlfn.IFS(Report!$AB$5="DE",2,Report!$AB$5="EN",3,Report!$AB$5="CZ",4,Report!$AB$5="CN",5))</f>
        <v>#N/A</v>
      </c>
    </row>
    <row r="249" spans="1:8" x14ac:dyDescent="0.3">
      <c r="A249" s="17" t="str">
        <f>IF(Report!AA294=0,"",Report!AA294)</f>
        <v/>
      </c>
      <c r="B249" s="18" t="str">
        <f t="shared" si="12"/>
        <v/>
      </c>
      <c r="C249" s="19" t="str">
        <f t="shared" si="13"/>
        <v/>
      </c>
      <c r="E249" t="str">
        <f t="shared" si="14"/>
        <v>0</v>
      </c>
      <c r="F249" t="e" cm="1">
        <f t="array" ref="F249">_xlfn.XLOOKUP(Report!$AB$5,Translation!$C$1:$F$1,_xlfn.XLOOKUP(E249,Translation!B$111:$B320,Translation!C$111:$F320))</f>
        <v>#N/A</v>
      </c>
      <c r="H249" t="e" cm="1">
        <f t="array" ref="H249">VLOOKUP(E249,Translation!$B$60:$F$110,_xlfn.IFS(Report!$AB$5="DE",2,Report!$AB$5="EN",3,Report!$AB$5="CZ",4,Report!$AB$5="CN",5))</f>
        <v>#N/A</v>
      </c>
    </row>
    <row r="250" spans="1:8" x14ac:dyDescent="0.3">
      <c r="A250" s="17" t="str">
        <f>IF(Report!AA295=0,"",Report!AA295)</f>
        <v/>
      </c>
      <c r="B250" s="18" t="str">
        <f t="shared" si="12"/>
        <v/>
      </c>
      <c r="C250" s="19" t="str">
        <f t="shared" si="13"/>
        <v/>
      </c>
      <c r="E250" t="str">
        <f t="shared" si="14"/>
        <v>0</v>
      </c>
      <c r="F250" t="e" cm="1">
        <f t="array" ref="F250">_xlfn.XLOOKUP(Report!$AB$5,Translation!$C$1:$F$1,_xlfn.XLOOKUP(E250,Translation!B$111:$B321,Translation!C$111:$F321))</f>
        <v>#N/A</v>
      </c>
      <c r="H250" t="e" cm="1">
        <f t="array" ref="H250">VLOOKUP(E250,Translation!$B$60:$F$110,_xlfn.IFS(Report!$AB$5="DE",2,Report!$AB$5="EN",3,Report!$AB$5="CZ",4,Report!$AB$5="CN",5))</f>
        <v>#N/A</v>
      </c>
    </row>
    <row r="251" spans="1:8" x14ac:dyDescent="0.3">
      <c r="A251" s="17" t="str">
        <f>IF(Report!AA296=0,"",Report!AA296)</f>
        <v/>
      </c>
      <c r="B251" s="18" t="str">
        <f t="shared" si="12"/>
        <v/>
      </c>
      <c r="C251" s="19" t="str">
        <f t="shared" si="13"/>
        <v/>
      </c>
      <c r="E251" t="str">
        <f t="shared" si="14"/>
        <v>0</v>
      </c>
      <c r="F251" t="e" cm="1">
        <f t="array" ref="F251">_xlfn.XLOOKUP(Report!$AB$5,Translation!$C$1:$F$1,_xlfn.XLOOKUP(E251,Translation!B$111:$B322,Translation!C$111:$F322))</f>
        <v>#N/A</v>
      </c>
      <c r="H251" t="e" cm="1">
        <f t="array" ref="H251">VLOOKUP(E251,Translation!$B$60:$F$110,_xlfn.IFS(Report!$AB$5="DE",2,Report!$AB$5="EN",3,Report!$AB$5="CZ",4,Report!$AB$5="CN",5))</f>
        <v>#N/A</v>
      </c>
    </row>
    <row r="252" spans="1:8" x14ac:dyDescent="0.3">
      <c r="A252" s="17" t="str">
        <f>IF(Report!AA297=0,"",Report!AA297)</f>
        <v/>
      </c>
      <c r="B252" s="18" t="str">
        <f t="shared" si="12"/>
        <v/>
      </c>
      <c r="C252" s="19" t="str">
        <f t="shared" si="13"/>
        <v/>
      </c>
      <c r="E252" t="str">
        <f t="shared" si="14"/>
        <v>0</v>
      </c>
      <c r="F252" t="e" cm="1">
        <f t="array" ref="F252">_xlfn.XLOOKUP(Report!$AB$5,Translation!$C$1:$F$1,_xlfn.XLOOKUP(E252,Translation!B$111:$B323,Translation!C$111:$F323))</f>
        <v>#N/A</v>
      </c>
      <c r="H252" t="e" cm="1">
        <f t="array" ref="H252">VLOOKUP(E252,Translation!$B$60:$F$110,_xlfn.IFS(Report!$AB$5="DE",2,Report!$AB$5="EN",3,Report!$AB$5="CZ",4,Report!$AB$5="CN",5))</f>
        <v>#N/A</v>
      </c>
    </row>
    <row r="253" spans="1:8" x14ac:dyDescent="0.3">
      <c r="A253" s="17" t="str">
        <f>IF(Report!AA298=0,"",Report!AA298)</f>
        <v/>
      </c>
      <c r="B253" s="18" t="str">
        <f t="shared" si="12"/>
        <v/>
      </c>
      <c r="C253" s="19" t="str">
        <f t="shared" si="13"/>
        <v/>
      </c>
      <c r="E253" t="str">
        <f t="shared" si="14"/>
        <v>0</v>
      </c>
      <c r="F253" t="e" cm="1">
        <f t="array" ref="F253">_xlfn.XLOOKUP(Report!$AB$5,Translation!$C$1:$F$1,_xlfn.XLOOKUP(E253,Translation!B$111:$B324,Translation!C$111:$F324))</f>
        <v>#N/A</v>
      </c>
      <c r="H253" t="e" cm="1">
        <f t="array" ref="H253">VLOOKUP(E253,Translation!$B$60:$F$110,_xlfn.IFS(Report!$AB$5="DE",2,Report!$AB$5="EN",3,Report!$AB$5="CZ",4,Report!$AB$5="CN",5))</f>
        <v>#N/A</v>
      </c>
    </row>
    <row r="254" spans="1:8" x14ac:dyDescent="0.3">
      <c r="A254" s="17" t="str">
        <f>IF(Report!AA299=0,"",Report!AA299)</f>
        <v/>
      </c>
      <c r="B254" s="18" t="str">
        <f t="shared" si="12"/>
        <v/>
      </c>
      <c r="C254" s="19" t="str">
        <f t="shared" si="13"/>
        <v/>
      </c>
      <c r="E254" t="str">
        <f t="shared" si="14"/>
        <v>0</v>
      </c>
      <c r="F254" t="e" cm="1">
        <f t="array" ref="F254">_xlfn.XLOOKUP(Report!$AB$5,Translation!$C$1:$F$1,_xlfn.XLOOKUP(E254,Translation!B$111:$B325,Translation!C$111:$F325))</f>
        <v>#N/A</v>
      </c>
      <c r="H254" t="e" cm="1">
        <f t="array" ref="H254">VLOOKUP(E254,Translation!$B$60:$F$110,_xlfn.IFS(Report!$AB$5="DE",2,Report!$AB$5="EN",3,Report!$AB$5="CZ",4,Report!$AB$5="CN",5))</f>
        <v>#N/A</v>
      </c>
    </row>
    <row r="255" spans="1:8" x14ac:dyDescent="0.3">
      <c r="A255" s="17" t="str">
        <f>IF(Report!AA300=0,"",Report!AA300)</f>
        <v/>
      </c>
      <c r="B255" s="18" t="str">
        <f t="shared" si="12"/>
        <v/>
      </c>
      <c r="C255" s="19" t="str">
        <f t="shared" si="13"/>
        <v/>
      </c>
      <c r="E255" t="str">
        <f t="shared" si="14"/>
        <v>0</v>
      </c>
      <c r="F255" t="e" cm="1">
        <f t="array" ref="F255">_xlfn.XLOOKUP(Report!$AB$5,Translation!$C$1:$F$1,_xlfn.XLOOKUP(E255,Translation!B$111:$B326,Translation!C$111:$F326))</f>
        <v>#N/A</v>
      </c>
      <c r="H255" t="e" cm="1">
        <f t="array" ref="H255">VLOOKUP(E255,Translation!$B$60:$F$110,_xlfn.IFS(Report!$AB$5="DE",2,Report!$AB$5="EN",3,Report!$AB$5="CZ",4,Report!$AB$5="CN",5))</f>
        <v>#N/A</v>
      </c>
    </row>
    <row r="256" spans="1:8" x14ac:dyDescent="0.3">
      <c r="A256" s="17" t="str">
        <f>IF(Report!AA301=0,"",Report!AA301)</f>
        <v/>
      </c>
      <c r="B256" s="18" t="str">
        <f t="shared" si="12"/>
        <v/>
      </c>
      <c r="C256" s="19" t="str">
        <f t="shared" si="13"/>
        <v/>
      </c>
      <c r="E256" t="str">
        <f t="shared" si="14"/>
        <v>0</v>
      </c>
      <c r="F256" t="e" cm="1">
        <f t="array" ref="F256">_xlfn.XLOOKUP(Report!$AB$5,Translation!$C$1:$F$1,_xlfn.XLOOKUP(E256,Translation!B$111:$B327,Translation!C$111:$F327))</f>
        <v>#N/A</v>
      </c>
      <c r="H256" t="e" cm="1">
        <f t="array" ref="H256">VLOOKUP(E256,Translation!$B$60:$F$110,_xlfn.IFS(Report!$AB$5="DE",2,Report!$AB$5="EN",3,Report!$AB$5="CZ",4,Report!$AB$5="CN",5))</f>
        <v>#N/A</v>
      </c>
    </row>
    <row r="257" spans="1:8" x14ac:dyDescent="0.3">
      <c r="A257" s="17" t="str">
        <f>IF(Report!AA302=0,"",Report!AA302)</f>
        <v/>
      </c>
      <c r="B257" s="18" t="str">
        <f t="shared" si="12"/>
        <v/>
      </c>
      <c r="C257" s="19" t="str">
        <f t="shared" si="13"/>
        <v/>
      </c>
      <c r="E257" t="str">
        <f t="shared" si="14"/>
        <v>0</v>
      </c>
      <c r="F257" t="e" cm="1">
        <f t="array" ref="F257">_xlfn.XLOOKUP(Report!$AB$5,Translation!$C$1:$F$1,_xlfn.XLOOKUP(E257,Translation!B$111:$B328,Translation!C$111:$F328))</f>
        <v>#N/A</v>
      </c>
      <c r="H257" t="e" cm="1">
        <f t="array" ref="H257">VLOOKUP(E257,Translation!$B$60:$F$110,_xlfn.IFS(Report!$AB$5="DE",2,Report!$AB$5="EN",3,Report!$AB$5="CZ",4,Report!$AB$5="CN",5))</f>
        <v>#N/A</v>
      </c>
    </row>
    <row r="258" spans="1:8" x14ac:dyDescent="0.3">
      <c r="A258" s="17" t="str">
        <f>IF(Report!AA303=0,"",Report!AA303)</f>
        <v/>
      </c>
      <c r="B258" s="18" t="str">
        <f t="shared" si="12"/>
        <v/>
      </c>
      <c r="C258" s="19" t="str">
        <f t="shared" si="13"/>
        <v/>
      </c>
      <c r="E258" t="str">
        <f t="shared" si="14"/>
        <v>0</v>
      </c>
      <c r="F258" t="e" cm="1">
        <f t="array" ref="F258">_xlfn.XLOOKUP(Report!$AB$5,Translation!$C$1:$F$1,_xlfn.XLOOKUP(E258,Translation!B$111:$B329,Translation!C$111:$F329))</f>
        <v>#N/A</v>
      </c>
      <c r="H258" t="e" cm="1">
        <f t="array" ref="H258">VLOOKUP(E258,Translation!$B$60:$F$110,_xlfn.IFS(Report!$AB$5="DE",2,Report!$AB$5="EN",3,Report!$AB$5="CZ",4,Report!$AB$5="CN",5))</f>
        <v>#N/A</v>
      </c>
    </row>
    <row r="259" spans="1:8" x14ac:dyDescent="0.3">
      <c r="A259" s="17" t="str">
        <f>IF(Report!AA304=0,"",Report!AA304)</f>
        <v/>
      </c>
      <c r="B259" s="18" t="str">
        <f t="shared" si="12"/>
        <v/>
      </c>
      <c r="C259" s="19" t="str">
        <f t="shared" si="13"/>
        <v/>
      </c>
      <c r="E259" t="str">
        <f t="shared" si="14"/>
        <v>0</v>
      </c>
      <c r="F259" t="e" cm="1">
        <f t="array" ref="F259">_xlfn.XLOOKUP(Report!$AB$5,Translation!$C$1:$F$1,_xlfn.XLOOKUP(E259,Translation!B$111:$B330,Translation!C$111:$F330))</f>
        <v>#N/A</v>
      </c>
      <c r="H259" t="e" cm="1">
        <f t="array" ref="H259">VLOOKUP(E259,Translation!$B$60:$F$110,_xlfn.IFS(Report!$AB$5="DE",2,Report!$AB$5="EN",3,Report!$AB$5="CZ",4,Report!$AB$5="CN",5))</f>
        <v>#N/A</v>
      </c>
    </row>
    <row r="260" spans="1:8" x14ac:dyDescent="0.3">
      <c r="A260" s="17" t="str">
        <f>IF(Report!AA305=0,"",Report!AA305)</f>
        <v/>
      </c>
      <c r="B260" s="18" t="str">
        <f t="shared" si="12"/>
        <v/>
      </c>
      <c r="C260" s="19" t="str">
        <f t="shared" si="13"/>
        <v/>
      </c>
      <c r="E260" t="str">
        <f t="shared" si="14"/>
        <v>0</v>
      </c>
      <c r="F260" t="e" cm="1">
        <f t="array" ref="F260">_xlfn.XLOOKUP(Report!$AB$5,Translation!$C$1:$F$1,_xlfn.XLOOKUP(E260,Translation!B$111:$B331,Translation!C$111:$F331))</f>
        <v>#N/A</v>
      </c>
      <c r="H260" t="e" cm="1">
        <f t="array" ref="H260">VLOOKUP(E260,Translation!$B$60:$F$110,_xlfn.IFS(Report!$AB$5="DE",2,Report!$AB$5="EN",3,Report!$AB$5="CZ",4,Report!$AB$5="CN",5))</f>
        <v>#N/A</v>
      </c>
    </row>
    <row r="261" spans="1:8" x14ac:dyDescent="0.3">
      <c r="A261" s="17" t="str">
        <f>IF(Report!AA306=0,"",Report!AA306)</f>
        <v/>
      </c>
      <c r="B261" s="18" t="str">
        <f t="shared" si="12"/>
        <v/>
      </c>
      <c r="C261" s="19" t="str">
        <f t="shared" si="13"/>
        <v/>
      </c>
      <c r="E261" t="str">
        <f t="shared" si="14"/>
        <v>0</v>
      </c>
      <c r="F261" t="e" cm="1">
        <f t="array" ref="F261">_xlfn.XLOOKUP(Report!$AB$5,Translation!$C$1:$F$1,_xlfn.XLOOKUP(E261,Translation!B$111:$B332,Translation!C$111:$F332))</f>
        <v>#N/A</v>
      </c>
      <c r="H261" t="e" cm="1">
        <f t="array" ref="H261">VLOOKUP(E261,Translation!$B$60:$F$110,_xlfn.IFS(Report!$AB$5="DE",2,Report!$AB$5="EN",3,Report!$AB$5="CZ",4,Report!$AB$5="CN",5))</f>
        <v>#N/A</v>
      </c>
    </row>
    <row r="262" spans="1:8" x14ac:dyDescent="0.3">
      <c r="A262" s="17" t="str">
        <f>IF(Report!AA307=0,"",Report!AA307)</f>
        <v/>
      </c>
      <c r="B262" s="18" t="str">
        <f t="shared" si="12"/>
        <v/>
      </c>
      <c r="C262" s="19" t="str">
        <f t="shared" si="13"/>
        <v/>
      </c>
      <c r="E262" t="str">
        <f t="shared" si="14"/>
        <v>0</v>
      </c>
      <c r="F262" t="e" cm="1">
        <f t="array" ref="F262">_xlfn.XLOOKUP(Report!$AB$5,Translation!$C$1:$F$1,_xlfn.XLOOKUP(E262,Translation!B$111:$B333,Translation!C$111:$F333))</f>
        <v>#N/A</v>
      </c>
      <c r="H262" t="e" cm="1">
        <f t="array" ref="H262">VLOOKUP(E262,Translation!$B$60:$F$110,_xlfn.IFS(Report!$AB$5="DE",2,Report!$AB$5="EN",3,Report!$AB$5="CZ",4,Report!$AB$5="CN",5))</f>
        <v>#N/A</v>
      </c>
    </row>
    <row r="263" spans="1:8" x14ac:dyDescent="0.3">
      <c r="A263" s="17" t="str">
        <f>IF(Report!AA308=0,"",Report!AA308)</f>
        <v/>
      </c>
      <c r="B263" s="18" t="str">
        <f t="shared" si="12"/>
        <v/>
      </c>
      <c r="C263" s="19" t="str">
        <f t="shared" si="13"/>
        <v/>
      </c>
      <c r="E263" t="str">
        <f t="shared" si="14"/>
        <v>0</v>
      </c>
      <c r="F263" t="e" cm="1">
        <f t="array" ref="F263">_xlfn.XLOOKUP(Report!$AB$5,Translation!$C$1:$F$1,_xlfn.XLOOKUP(E263,Translation!B$111:$B334,Translation!C$111:$F334))</f>
        <v>#N/A</v>
      </c>
      <c r="H263" t="e" cm="1">
        <f t="array" ref="H263">VLOOKUP(E263,Translation!$B$60:$F$110,_xlfn.IFS(Report!$AB$5="DE",2,Report!$AB$5="EN",3,Report!$AB$5="CZ",4,Report!$AB$5="CN",5))</f>
        <v>#N/A</v>
      </c>
    </row>
    <row r="264" spans="1:8" x14ac:dyDescent="0.3">
      <c r="A264" s="17" t="str">
        <f>IF(Report!AA309=0,"",Report!AA309)</f>
        <v xml:space="preserve"> </v>
      </c>
      <c r="B264" s="18" t="str">
        <f t="shared" si="12"/>
        <v/>
      </c>
      <c r="C264" s="19" t="str">
        <f t="shared" si="13"/>
        <v/>
      </c>
      <c r="E264" t="str">
        <f t="shared" si="14"/>
        <v>0</v>
      </c>
      <c r="F264" t="e" cm="1">
        <f t="array" ref="F264">_xlfn.XLOOKUP(Report!$AB$5,Translation!$C$1:$F$1,_xlfn.XLOOKUP(E264,Translation!B$111:$B335,Translation!C$111:$F335))</f>
        <v>#N/A</v>
      </c>
      <c r="H264" t="e" cm="1">
        <f t="array" ref="H264">VLOOKUP(E264,Translation!$B$60:$F$110,_xlfn.IFS(Report!$AB$5="DE",2,Report!$AB$5="EN",3,Report!$AB$5="CZ",4,Report!$AB$5="CN",5))</f>
        <v>#N/A</v>
      </c>
    </row>
    <row r="265" spans="1:8" x14ac:dyDescent="0.3">
      <c r="A265" s="17" t="str">
        <f>IF(Report!AA310=0,"",Report!AA310)</f>
        <v/>
      </c>
      <c r="B265" s="18" t="str">
        <f t="shared" si="12"/>
        <v/>
      </c>
      <c r="C265" s="19" t="str">
        <f t="shared" si="13"/>
        <v/>
      </c>
      <c r="E265" t="str">
        <f t="shared" si="14"/>
        <v>0</v>
      </c>
      <c r="F265" t="e" cm="1">
        <f t="array" ref="F265">_xlfn.XLOOKUP(Report!$AB$5,Translation!$C$1:$F$1,_xlfn.XLOOKUP(E265,Translation!B$111:$B336,Translation!C$111:$F336))</f>
        <v>#N/A</v>
      </c>
      <c r="H265" t="e" cm="1">
        <f t="array" ref="H265">VLOOKUP(E265,Translation!$B$60:$F$110,_xlfn.IFS(Report!$AB$5="DE",2,Report!$AB$5="EN",3,Report!$AB$5="CZ",4,Report!$AB$5="CN",5))</f>
        <v>#N/A</v>
      </c>
    </row>
    <row r="266" spans="1:8" x14ac:dyDescent="0.3">
      <c r="A266" s="17" t="str">
        <f>IF(Report!AA311=0,"",Report!AA311)</f>
        <v/>
      </c>
      <c r="B266" s="18" t="str">
        <f t="shared" si="12"/>
        <v/>
      </c>
      <c r="C266" s="19" t="str">
        <f t="shared" si="13"/>
        <v/>
      </c>
      <c r="E266" t="str">
        <f t="shared" si="14"/>
        <v>0</v>
      </c>
      <c r="F266" t="e" cm="1">
        <f t="array" ref="F266">_xlfn.XLOOKUP(Report!$AB$5,Translation!$C$1:$F$1,_xlfn.XLOOKUP(E266,Translation!B$111:$B337,Translation!C$111:$F337))</f>
        <v>#N/A</v>
      </c>
      <c r="H266" t="e" cm="1">
        <f t="array" ref="H266">VLOOKUP(E266,Translation!$B$60:$F$110,_xlfn.IFS(Report!$AB$5="DE",2,Report!$AB$5="EN",3,Report!$AB$5="CZ",4,Report!$AB$5="CN",5))</f>
        <v>#N/A</v>
      </c>
    </row>
    <row r="267" spans="1:8" x14ac:dyDescent="0.3">
      <c r="A267" s="17" t="str">
        <f>IF(Report!AA312=0,"",Report!AA312)</f>
        <v/>
      </c>
      <c r="B267" s="18" t="str">
        <f t="shared" si="12"/>
        <v/>
      </c>
      <c r="C267" s="19" t="str">
        <f t="shared" si="13"/>
        <v/>
      </c>
      <c r="E267" t="str">
        <f t="shared" si="14"/>
        <v>0</v>
      </c>
      <c r="F267" t="e" cm="1">
        <f t="array" ref="F267">_xlfn.XLOOKUP(Report!$AB$5,Translation!$C$1:$F$1,_xlfn.XLOOKUP(E267,Translation!B$111:$B338,Translation!C$111:$F338))</f>
        <v>#N/A</v>
      </c>
      <c r="H267" t="e" cm="1">
        <f t="array" ref="H267">VLOOKUP(E267,Translation!$B$60:$F$110,_xlfn.IFS(Report!$AB$5="DE",2,Report!$AB$5="EN",3,Report!$AB$5="CZ",4,Report!$AB$5="CN",5))</f>
        <v>#N/A</v>
      </c>
    </row>
    <row r="268" spans="1:8" x14ac:dyDescent="0.3">
      <c r="A268" s="17" t="str">
        <f>IF(Report!AA313=0,"",Report!AA313)</f>
        <v/>
      </c>
      <c r="B268" s="18" t="str">
        <f t="shared" si="12"/>
        <v/>
      </c>
      <c r="C268" s="19" t="str">
        <f t="shared" si="13"/>
        <v/>
      </c>
      <c r="E268" t="str">
        <f t="shared" si="14"/>
        <v>0</v>
      </c>
      <c r="F268" t="e" cm="1">
        <f t="array" ref="F268">_xlfn.XLOOKUP(Report!$AB$5,Translation!$C$1:$F$1,_xlfn.XLOOKUP(E268,Translation!B$111:$B339,Translation!C$111:$F339))</f>
        <v>#N/A</v>
      </c>
      <c r="H268" t="e" cm="1">
        <f t="array" ref="H268">VLOOKUP(E268,Translation!$B$60:$F$110,_xlfn.IFS(Report!$AB$5="DE",2,Report!$AB$5="EN",3,Report!$AB$5="CZ",4,Report!$AB$5="CN",5))</f>
        <v>#N/A</v>
      </c>
    </row>
    <row r="269" spans="1:8" x14ac:dyDescent="0.3">
      <c r="A269" s="17" t="str">
        <f>IF(Report!AA314=0,"",Report!AA314)</f>
        <v/>
      </c>
      <c r="B269" s="18" t="str">
        <f t="shared" si="12"/>
        <v/>
      </c>
      <c r="C269" s="19" t="str">
        <f t="shared" si="13"/>
        <v/>
      </c>
      <c r="E269" t="str">
        <f t="shared" si="14"/>
        <v>0</v>
      </c>
      <c r="F269" t="e" cm="1">
        <f t="array" ref="F269">_xlfn.XLOOKUP(Report!$AB$5,Translation!$C$1:$F$1,_xlfn.XLOOKUP(E269,Translation!B$111:$B340,Translation!C$111:$F340))</f>
        <v>#N/A</v>
      </c>
      <c r="H269" t="e" cm="1">
        <f t="array" ref="H269">VLOOKUP(E269,Translation!$B$60:$F$110,_xlfn.IFS(Report!$AB$5="DE",2,Report!$AB$5="EN",3,Report!$AB$5="CZ",4,Report!$AB$5="CN",5))</f>
        <v>#N/A</v>
      </c>
    </row>
    <row r="270" spans="1:8" x14ac:dyDescent="0.3">
      <c r="A270" s="17" t="str">
        <f>IF(Report!AA315=0,"",Report!AA315)</f>
        <v/>
      </c>
      <c r="B270" s="18" t="str">
        <f t="shared" si="12"/>
        <v/>
      </c>
      <c r="C270" s="19" t="str">
        <f t="shared" si="13"/>
        <v/>
      </c>
      <c r="E270" t="str">
        <f t="shared" si="14"/>
        <v>0</v>
      </c>
      <c r="F270" t="e" cm="1">
        <f t="array" ref="F270">_xlfn.XLOOKUP(Report!$AB$5,Translation!$C$1:$F$1,_xlfn.XLOOKUP(E270,Translation!B$111:$B341,Translation!C$111:$F341))</f>
        <v>#N/A</v>
      </c>
      <c r="H270" t="e" cm="1">
        <f t="array" ref="H270">VLOOKUP(E270,Translation!$B$60:$F$110,_xlfn.IFS(Report!$AB$5="DE",2,Report!$AB$5="EN",3,Report!$AB$5="CZ",4,Report!$AB$5="CN",5))</f>
        <v>#N/A</v>
      </c>
    </row>
    <row r="271" spans="1:8" x14ac:dyDescent="0.3">
      <c r="A271" s="17" t="str">
        <f>IF(Report!AA316=0,"",Report!AA316)</f>
        <v/>
      </c>
      <c r="B271" s="18" t="str">
        <f t="shared" si="12"/>
        <v/>
      </c>
      <c r="C271" s="19" t="str">
        <f t="shared" si="13"/>
        <v/>
      </c>
      <c r="E271" t="str">
        <f t="shared" si="14"/>
        <v>0</v>
      </c>
      <c r="F271" t="e" cm="1">
        <f t="array" ref="F271">_xlfn.XLOOKUP(Report!$AB$5,Translation!$C$1:$F$1,_xlfn.XLOOKUP(E271,Translation!B$111:$B342,Translation!C$111:$F342))</f>
        <v>#N/A</v>
      </c>
      <c r="H271" t="e" cm="1">
        <f t="array" ref="H271">VLOOKUP(E271,Translation!$B$60:$F$110,_xlfn.IFS(Report!$AB$5="DE",2,Report!$AB$5="EN",3,Report!$AB$5="CZ",4,Report!$AB$5="CN",5))</f>
        <v>#N/A</v>
      </c>
    </row>
    <row r="272" spans="1:8" x14ac:dyDescent="0.3">
      <c r="A272" s="17" t="str">
        <f>IF(Report!AA317=0,"",Report!AA317)</f>
        <v/>
      </c>
      <c r="B272" s="18" t="str">
        <f t="shared" si="12"/>
        <v/>
      </c>
      <c r="C272" s="19" t="str">
        <f t="shared" si="13"/>
        <v/>
      </c>
      <c r="E272" t="str">
        <f t="shared" si="14"/>
        <v>0</v>
      </c>
      <c r="F272" t="e" cm="1">
        <f t="array" ref="F272">_xlfn.XLOOKUP(Report!$AB$5,Translation!$C$1:$F$1,_xlfn.XLOOKUP(E272,Translation!B$111:$B343,Translation!C$111:$F343))</f>
        <v>#N/A</v>
      </c>
      <c r="H272" t="e" cm="1">
        <f t="array" ref="H272">VLOOKUP(E272,Translation!$B$60:$F$110,_xlfn.IFS(Report!$AB$5="DE",2,Report!$AB$5="EN",3,Report!$AB$5="CZ",4,Report!$AB$5="CN",5))</f>
        <v>#N/A</v>
      </c>
    </row>
    <row r="273" spans="1:8" x14ac:dyDescent="0.3">
      <c r="A273" s="17" t="str">
        <f>IF(Report!AA318=0,"",Report!AA318)</f>
        <v/>
      </c>
      <c r="B273" s="18" t="str">
        <f t="shared" si="12"/>
        <v/>
      </c>
      <c r="C273" s="19" t="str">
        <f t="shared" si="13"/>
        <v/>
      </c>
      <c r="E273" t="str">
        <f t="shared" si="14"/>
        <v>0</v>
      </c>
      <c r="F273" t="e" cm="1">
        <f t="array" ref="F273">_xlfn.XLOOKUP(Report!$AB$5,Translation!$C$1:$F$1,_xlfn.XLOOKUP(E273,Translation!B$111:$B344,Translation!C$111:$F344))</f>
        <v>#N/A</v>
      </c>
      <c r="H273" t="e" cm="1">
        <f t="array" ref="H273">VLOOKUP(E273,Translation!$B$60:$F$110,_xlfn.IFS(Report!$AB$5="DE",2,Report!$AB$5="EN",3,Report!$AB$5="CZ",4,Report!$AB$5="CN",5))</f>
        <v>#N/A</v>
      </c>
    </row>
    <row r="274" spans="1:8" x14ac:dyDescent="0.3">
      <c r="A274" s="17" t="str">
        <f>IF(Report!AA319=0,"",Report!AA319)</f>
        <v/>
      </c>
      <c r="B274" s="18" t="str">
        <f t="shared" si="12"/>
        <v/>
      </c>
      <c r="C274" s="19" t="str">
        <f t="shared" si="13"/>
        <v/>
      </c>
      <c r="E274" t="str">
        <f t="shared" si="14"/>
        <v>0</v>
      </c>
      <c r="F274" t="e" cm="1">
        <f t="array" ref="F274">_xlfn.XLOOKUP(Report!$AB$5,Translation!$C$1:$F$1,_xlfn.XLOOKUP(E274,Translation!B$111:$B345,Translation!C$111:$F345))</f>
        <v>#N/A</v>
      </c>
      <c r="H274" t="e" cm="1">
        <f t="array" ref="H274">VLOOKUP(E274,Translation!$B$60:$F$110,_xlfn.IFS(Report!$AB$5="DE",2,Report!$AB$5="EN",3,Report!$AB$5="CZ",4,Report!$AB$5="CN",5))</f>
        <v>#N/A</v>
      </c>
    </row>
    <row r="275" spans="1:8" x14ac:dyDescent="0.3">
      <c r="A275" s="17" t="str">
        <f>IF(Report!AA320=0,"",Report!AA320)</f>
        <v/>
      </c>
      <c r="B275" s="18" t="str">
        <f t="shared" si="12"/>
        <v/>
      </c>
      <c r="C275" s="19" t="str">
        <f t="shared" si="13"/>
        <v/>
      </c>
      <c r="E275" t="str">
        <f t="shared" si="14"/>
        <v>0</v>
      </c>
      <c r="F275" t="e" cm="1">
        <f t="array" ref="F275">_xlfn.XLOOKUP(Report!$AB$5,Translation!$C$1:$F$1,_xlfn.XLOOKUP(E275,Translation!B$111:$B346,Translation!C$111:$F346))</f>
        <v>#N/A</v>
      </c>
      <c r="H275" t="e" cm="1">
        <f t="array" ref="H275">VLOOKUP(E275,Translation!$B$60:$F$110,_xlfn.IFS(Report!$AB$5="DE",2,Report!$AB$5="EN",3,Report!$AB$5="CZ",4,Report!$AB$5="CN",5))</f>
        <v>#N/A</v>
      </c>
    </row>
    <row r="276" spans="1:8" x14ac:dyDescent="0.3">
      <c r="A276" s="17" t="str">
        <f>IF(Report!AA321=0,"",Report!AA321)</f>
        <v/>
      </c>
      <c r="B276" s="18" t="str">
        <f t="shared" si="12"/>
        <v/>
      </c>
      <c r="C276" s="19" t="str">
        <f t="shared" si="13"/>
        <v/>
      </c>
      <c r="E276" t="str">
        <f t="shared" si="14"/>
        <v>0</v>
      </c>
      <c r="F276" t="e" cm="1">
        <f t="array" ref="F276">_xlfn.XLOOKUP(Report!$AB$5,Translation!$C$1:$F$1,_xlfn.XLOOKUP(E276,Translation!B$111:$B347,Translation!C$111:$F347))</f>
        <v>#N/A</v>
      </c>
      <c r="H276" t="e" cm="1">
        <f t="array" ref="H276">VLOOKUP(E276,Translation!$B$60:$F$110,_xlfn.IFS(Report!$AB$5="DE",2,Report!$AB$5="EN",3,Report!$AB$5="CZ",4,Report!$AB$5="CN",5))</f>
        <v>#N/A</v>
      </c>
    </row>
    <row r="277" spans="1:8" x14ac:dyDescent="0.3">
      <c r="A277" s="17" t="str">
        <f>IF(Report!AA322=0,"",Report!AA322)</f>
        <v/>
      </c>
      <c r="B277" s="18" t="str">
        <f t="shared" si="12"/>
        <v/>
      </c>
      <c r="C277" s="19" t="str">
        <f t="shared" si="13"/>
        <v/>
      </c>
      <c r="E277" t="str">
        <f t="shared" si="14"/>
        <v>0</v>
      </c>
      <c r="F277" t="e" cm="1">
        <f t="array" ref="F277">_xlfn.XLOOKUP(Report!$AB$5,Translation!$C$1:$F$1,_xlfn.XLOOKUP(E277,Translation!B$111:$B348,Translation!C$111:$F348))</f>
        <v>#N/A</v>
      </c>
      <c r="H277" t="e" cm="1">
        <f t="array" ref="H277">VLOOKUP(E277,Translation!$B$60:$F$110,_xlfn.IFS(Report!$AB$5="DE",2,Report!$AB$5="EN",3,Report!$AB$5="CZ",4,Report!$AB$5="CN",5))</f>
        <v>#N/A</v>
      </c>
    </row>
    <row r="278" spans="1:8" x14ac:dyDescent="0.3">
      <c r="A278" s="17" t="str">
        <f>IF(Report!AA323=0,"",Report!AA323)</f>
        <v/>
      </c>
      <c r="B278" s="18" t="str">
        <f t="shared" si="12"/>
        <v/>
      </c>
      <c r="C278" s="19" t="str">
        <f t="shared" si="13"/>
        <v/>
      </c>
      <c r="E278" t="str">
        <f t="shared" si="14"/>
        <v>0</v>
      </c>
      <c r="F278" t="e" cm="1">
        <f t="array" ref="F278">_xlfn.XLOOKUP(Report!$AB$5,Translation!$C$1:$F$1,_xlfn.XLOOKUP(E278,Translation!B$111:$B349,Translation!C$111:$F349))</f>
        <v>#N/A</v>
      </c>
      <c r="H278" t="e" cm="1">
        <f t="array" ref="H278">VLOOKUP(E278,Translation!$B$60:$F$110,_xlfn.IFS(Report!$AB$5="DE",2,Report!$AB$5="EN",3,Report!$AB$5="CZ",4,Report!$AB$5="CN",5))</f>
        <v>#N/A</v>
      </c>
    </row>
    <row r="279" spans="1:8" x14ac:dyDescent="0.3">
      <c r="A279" s="17" t="str">
        <f>IF(Report!AA324=0,"",Report!AA324)</f>
        <v/>
      </c>
      <c r="B279" s="18" t="str">
        <f t="shared" si="12"/>
        <v/>
      </c>
      <c r="C279" s="19" t="str">
        <f t="shared" si="13"/>
        <v/>
      </c>
      <c r="E279" t="str">
        <f t="shared" si="14"/>
        <v>0</v>
      </c>
      <c r="F279" t="e" cm="1">
        <f t="array" ref="F279">_xlfn.XLOOKUP(Report!$AB$5,Translation!$C$1:$F$1,_xlfn.XLOOKUP(E279,Translation!B$111:$B350,Translation!C$111:$F350))</f>
        <v>#N/A</v>
      </c>
      <c r="H279" t="e" cm="1">
        <f t="array" ref="H279">VLOOKUP(E279,Translation!$B$60:$F$110,_xlfn.IFS(Report!$AB$5="DE",2,Report!$AB$5="EN",3,Report!$AB$5="CZ",4,Report!$AB$5="CN",5))</f>
        <v>#N/A</v>
      </c>
    </row>
    <row r="280" spans="1:8" x14ac:dyDescent="0.3">
      <c r="A280" s="17" t="str">
        <f>IF(Report!AA325=0,"",Report!AA325)</f>
        <v/>
      </c>
      <c r="B280" s="18" t="str">
        <f t="shared" si="12"/>
        <v/>
      </c>
      <c r="C280" s="19" t="str">
        <f t="shared" si="13"/>
        <v/>
      </c>
      <c r="E280" t="str">
        <f t="shared" si="14"/>
        <v>0</v>
      </c>
      <c r="F280" t="e" cm="1">
        <f t="array" ref="F280">_xlfn.XLOOKUP(Report!$AB$5,Translation!$C$1:$F$1,_xlfn.XLOOKUP(E280,Translation!B$111:$B351,Translation!C$111:$F351))</f>
        <v>#N/A</v>
      </c>
      <c r="H280" t="e" cm="1">
        <f t="array" ref="H280">VLOOKUP(E280,Translation!$B$60:$F$110,_xlfn.IFS(Report!$AB$5="DE",2,Report!$AB$5="EN",3,Report!$AB$5="CZ",4,Report!$AB$5="CN",5))</f>
        <v>#N/A</v>
      </c>
    </row>
    <row r="281" spans="1:8" x14ac:dyDescent="0.3">
      <c r="A281" s="17" t="str">
        <f>IF(Report!AA326=0,"",Report!AA326)</f>
        <v/>
      </c>
      <c r="B281" s="18" t="str">
        <f t="shared" si="12"/>
        <v/>
      </c>
      <c r="C281" s="19" t="str">
        <f t="shared" si="13"/>
        <v/>
      </c>
      <c r="E281" t="str">
        <f t="shared" si="14"/>
        <v>0</v>
      </c>
      <c r="F281" t="e" cm="1">
        <f t="array" ref="F281">_xlfn.XLOOKUP(Report!$AB$5,Translation!$C$1:$F$1,_xlfn.XLOOKUP(E281,Translation!B$111:$B352,Translation!C$111:$F352))</f>
        <v>#N/A</v>
      </c>
      <c r="H281" t="e" cm="1">
        <f t="array" ref="H281">VLOOKUP(E281,Translation!$B$60:$F$110,_xlfn.IFS(Report!$AB$5="DE",2,Report!$AB$5="EN",3,Report!$AB$5="CZ",4,Report!$AB$5="CN",5))</f>
        <v>#N/A</v>
      </c>
    </row>
    <row r="282" spans="1:8" x14ac:dyDescent="0.3">
      <c r="A282" s="17" t="str">
        <f>IF(Report!AA327=0,"",Report!AA327)</f>
        <v/>
      </c>
      <c r="B282" s="18" t="str">
        <f t="shared" si="12"/>
        <v/>
      </c>
      <c r="C282" s="19" t="str">
        <f t="shared" si="13"/>
        <v/>
      </c>
      <c r="E282" t="str">
        <f t="shared" si="14"/>
        <v>0</v>
      </c>
      <c r="F282" t="e" cm="1">
        <f t="array" ref="F282">_xlfn.XLOOKUP(Report!$AB$5,Translation!$C$1:$F$1,_xlfn.XLOOKUP(E282,Translation!B$111:$B353,Translation!C$111:$F353))</f>
        <v>#N/A</v>
      </c>
      <c r="H282" t="e" cm="1">
        <f t="array" ref="H282">VLOOKUP(E282,Translation!$B$60:$F$110,_xlfn.IFS(Report!$AB$5="DE",2,Report!$AB$5="EN",3,Report!$AB$5="CZ",4,Report!$AB$5="CN",5))</f>
        <v>#N/A</v>
      </c>
    </row>
    <row r="283" spans="1:8" x14ac:dyDescent="0.3">
      <c r="A283" s="17" t="str">
        <f>IF(Report!AA328=0,"",Report!AA328)</f>
        <v/>
      </c>
      <c r="B283" s="18" t="str">
        <f t="shared" si="12"/>
        <v/>
      </c>
      <c r="C283" s="19" t="str">
        <f t="shared" si="13"/>
        <v/>
      </c>
      <c r="E283" t="str">
        <f t="shared" si="14"/>
        <v>0</v>
      </c>
      <c r="F283" t="e" cm="1">
        <f t="array" ref="F283">_xlfn.XLOOKUP(Report!$AB$5,Translation!$C$1:$F$1,_xlfn.XLOOKUP(E283,Translation!B$111:$B354,Translation!C$111:$F354))</f>
        <v>#N/A</v>
      </c>
      <c r="H283" t="e" cm="1">
        <f t="array" ref="H283">VLOOKUP(E283,Translation!$B$60:$F$110,_xlfn.IFS(Report!$AB$5="DE",2,Report!$AB$5="EN",3,Report!$AB$5="CZ",4,Report!$AB$5="CN",5))</f>
        <v>#N/A</v>
      </c>
    </row>
    <row r="284" spans="1:8" x14ac:dyDescent="0.3">
      <c r="A284" s="17" t="str">
        <f>IF(Report!AA329=0,"",Report!AA329)</f>
        <v/>
      </c>
      <c r="B284" s="18" t="str">
        <f t="shared" si="12"/>
        <v/>
      </c>
      <c r="C284" s="19" t="str">
        <f t="shared" si="13"/>
        <v/>
      </c>
      <c r="E284" t="str">
        <f t="shared" si="14"/>
        <v>0</v>
      </c>
      <c r="F284" t="e" cm="1">
        <f t="array" ref="F284">_xlfn.XLOOKUP(Report!$AB$5,Translation!$C$1:$F$1,_xlfn.XLOOKUP(E284,Translation!B$111:$B355,Translation!C$111:$F355))</f>
        <v>#N/A</v>
      </c>
      <c r="H284" t="e" cm="1">
        <f t="array" ref="H284">VLOOKUP(E284,Translation!$B$60:$F$110,_xlfn.IFS(Report!$AB$5="DE",2,Report!$AB$5="EN",3,Report!$AB$5="CZ",4,Report!$AB$5="CN",5))</f>
        <v>#N/A</v>
      </c>
    </row>
    <row r="285" spans="1:8" x14ac:dyDescent="0.3">
      <c r="A285" s="17" t="str">
        <f>IF(Report!AA330=0,"",Report!AA330)</f>
        <v/>
      </c>
      <c r="B285" s="18" t="str">
        <f t="shared" si="12"/>
        <v/>
      </c>
      <c r="C285" s="19" t="str">
        <f t="shared" si="13"/>
        <v/>
      </c>
      <c r="E285" t="str">
        <f t="shared" si="14"/>
        <v>0</v>
      </c>
      <c r="F285" t="e" cm="1">
        <f t="array" ref="F285">_xlfn.XLOOKUP(Report!$AB$5,Translation!$C$1:$F$1,_xlfn.XLOOKUP(E285,Translation!B$111:$B356,Translation!C$111:$F356))</f>
        <v>#N/A</v>
      </c>
      <c r="H285" t="e" cm="1">
        <f t="array" ref="H285">VLOOKUP(E285,Translation!$B$60:$F$110,_xlfn.IFS(Report!$AB$5="DE",2,Report!$AB$5="EN",3,Report!$AB$5="CZ",4,Report!$AB$5="CN",5))</f>
        <v>#N/A</v>
      </c>
    </row>
    <row r="286" spans="1:8" x14ac:dyDescent="0.3">
      <c r="A286" s="17" t="str">
        <f>IF(Report!AA331=0,"",Report!AA331)</f>
        <v/>
      </c>
      <c r="B286" s="18" t="str">
        <f t="shared" si="12"/>
        <v/>
      </c>
      <c r="C286" s="19" t="str">
        <f t="shared" si="13"/>
        <v/>
      </c>
      <c r="E286" t="str">
        <f t="shared" si="14"/>
        <v>0</v>
      </c>
      <c r="F286" t="e" cm="1">
        <f t="array" ref="F286">_xlfn.XLOOKUP(Report!$AB$5,Translation!$C$1:$F$1,_xlfn.XLOOKUP(E286,Translation!B$111:$B357,Translation!C$111:$F357))</f>
        <v>#N/A</v>
      </c>
      <c r="H286" t="e" cm="1">
        <f t="array" ref="H286">VLOOKUP(E286,Translation!$B$60:$F$110,_xlfn.IFS(Report!$AB$5="DE",2,Report!$AB$5="EN",3,Report!$AB$5="CZ",4,Report!$AB$5="CN",5))</f>
        <v>#N/A</v>
      </c>
    </row>
    <row r="287" spans="1:8" x14ac:dyDescent="0.3">
      <c r="A287" s="17" t="str">
        <f>IF(Report!AA332=0,"",Report!AA332)</f>
        <v/>
      </c>
      <c r="B287" s="18" t="str">
        <f t="shared" si="12"/>
        <v/>
      </c>
      <c r="C287" s="19" t="str">
        <f t="shared" si="13"/>
        <v/>
      </c>
      <c r="E287" t="str">
        <f t="shared" si="14"/>
        <v>0</v>
      </c>
      <c r="F287" t="e" cm="1">
        <f t="array" ref="F287">_xlfn.XLOOKUP(Report!$AB$5,Translation!$C$1:$F$1,_xlfn.XLOOKUP(E287,Translation!B$111:$B358,Translation!C$111:$F358))</f>
        <v>#N/A</v>
      </c>
      <c r="H287" t="e" cm="1">
        <f t="array" ref="H287">VLOOKUP(E287,Translation!$B$60:$F$110,_xlfn.IFS(Report!$AB$5="DE",2,Report!$AB$5="EN",3,Report!$AB$5="CZ",4,Report!$AB$5="CN",5))</f>
        <v>#N/A</v>
      </c>
    </row>
    <row r="288" spans="1:8" x14ac:dyDescent="0.3">
      <c r="A288" s="17" t="str">
        <f>IF(Report!AA333=0,"",Report!AA333)</f>
        <v/>
      </c>
      <c r="B288" s="18" t="str">
        <f t="shared" si="12"/>
        <v/>
      </c>
      <c r="C288" s="19" t="str">
        <f t="shared" si="13"/>
        <v/>
      </c>
      <c r="E288" t="str">
        <f t="shared" si="14"/>
        <v>0</v>
      </c>
      <c r="F288" t="e" cm="1">
        <f t="array" ref="F288">_xlfn.XLOOKUP(Report!$AB$5,Translation!$C$1:$F$1,_xlfn.XLOOKUP(E288,Translation!B$111:$B359,Translation!C$111:$F359))</f>
        <v>#N/A</v>
      </c>
      <c r="H288" t="e" cm="1">
        <f t="array" ref="H288">VLOOKUP(E288,Translation!$B$60:$F$110,_xlfn.IFS(Report!$AB$5="DE",2,Report!$AB$5="EN",3,Report!$AB$5="CZ",4,Report!$AB$5="CN",5))</f>
        <v>#N/A</v>
      </c>
    </row>
    <row r="289" spans="1:8" x14ac:dyDescent="0.3">
      <c r="A289" s="17" t="str">
        <f>IF(Report!AA334=0,"",Report!AA334)</f>
        <v/>
      </c>
      <c r="B289" s="18" t="str">
        <f t="shared" si="12"/>
        <v/>
      </c>
      <c r="C289" s="19" t="str">
        <f t="shared" si="13"/>
        <v/>
      </c>
      <c r="E289" t="str">
        <f t="shared" si="14"/>
        <v>0</v>
      </c>
      <c r="F289" t="e" cm="1">
        <f t="array" ref="F289">_xlfn.XLOOKUP(Report!$AB$5,Translation!$C$1:$F$1,_xlfn.XLOOKUP(E289,Translation!B$111:$B360,Translation!C$111:$F360))</f>
        <v>#N/A</v>
      </c>
      <c r="H289" t="e" cm="1">
        <f t="array" ref="H289">VLOOKUP(E289,Translation!$B$60:$F$110,_xlfn.IFS(Report!$AB$5="DE",2,Report!$AB$5="EN",3,Report!$AB$5="CZ",4,Report!$AB$5="CN",5))</f>
        <v>#N/A</v>
      </c>
    </row>
    <row r="290" spans="1:8" x14ac:dyDescent="0.3">
      <c r="A290" s="17" t="str">
        <f>IF(Report!AA335=0,"",Report!AA335)</f>
        <v/>
      </c>
      <c r="B290" s="18" t="str">
        <f t="shared" si="12"/>
        <v/>
      </c>
      <c r="C290" s="19" t="str">
        <f t="shared" si="13"/>
        <v/>
      </c>
      <c r="E290" t="str">
        <f t="shared" si="14"/>
        <v>0</v>
      </c>
      <c r="F290" t="e" cm="1">
        <f t="array" ref="F290">_xlfn.XLOOKUP(Report!$AB$5,Translation!$C$1:$F$1,_xlfn.XLOOKUP(E290,Translation!B$111:$B361,Translation!C$111:$F361))</f>
        <v>#N/A</v>
      </c>
      <c r="H290" t="e" cm="1">
        <f t="array" ref="H290">VLOOKUP(E290,Translation!$B$60:$F$110,_xlfn.IFS(Report!$AB$5="DE",2,Report!$AB$5="EN",3,Report!$AB$5="CZ",4,Report!$AB$5="CN",5))</f>
        <v>#N/A</v>
      </c>
    </row>
    <row r="291" spans="1:8" x14ac:dyDescent="0.3">
      <c r="A291" s="17" t="str">
        <f>IF(Report!AA336=0,"",Report!AA336)</f>
        <v/>
      </c>
      <c r="B291" s="18" t="str">
        <f t="shared" si="12"/>
        <v/>
      </c>
      <c r="C291" s="19" t="str">
        <f t="shared" si="13"/>
        <v/>
      </c>
      <c r="E291" t="str">
        <f t="shared" si="14"/>
        <v>0</v>
      </c>
      <c r="F291" t="e" cm="1">
        <f t="array" ref="F291">_xlfn.XLOOKUP(Report!$AB$5,Translation!$C$1:$F$1,_xlfn.XLOOKUP(E291,Translation!B$111:$B362,Translation!C$111:$F362))</f>
        <v>#N/A</v>
      </c>
      <c r="H291" t="e" cm="1">
        <f t="array" ref="H291">VLOOKUP(E291,Translation!$B$60:$F$110,_xlfn.IFS(Report!$AB$5="DE",2,Report!$AB$5="EN",3,Report!$AB$5="CZ",4,Report!$AB$5="CN",5))</f>
        <v>#N/A</v>
      </c>
    </row>
    <row r="292" spans="1:8" x14ac:dyDescent="0.3">
      <c r="A292" s="17" t="str">
        <f>IF(Report!AA337=0,"",Report!AA337)</f>
        <v/>
      </c>
      <c r="B292" s="18" t="str">
        <f t="shared" si="12"/>
        <v/>
      </c>
      <c r="C292" s="19" t="str">
        <f t="shared" si="13"/>
        <v/>
      </c>
      <c r="E292" t="str">
        <f t="shared" si="14"/>
        <v>0</v>
      </c>
      <c r="F292" t="e" cm="1">
        <f t="array" ref="F292">_xlfn.XLOOKUP(Report!$AB$5,Translation!$C$1:$F$1,_xlfn.XLOOKUP(E292,Translation!B$111:$B363,Translation!C$111:$F363))</f>
        <v>#N/A</v>
      </c>
      <c r="H292" t="e" cm="1">
        <f t="array" ref="H292">VLOOKUP(E292,Translation!$B$60:$F$110,_xlfn.IFS(Report!$AB$5="DE",2,Report!$AB$5="EN",3,Report!$AB$5="CZ",4,Report!$AB$5="CN",5))</f>
        <v>#N/A</v>
      </c>
    </row>
    <row r="293" spans="1:8" x14ac:dyDescent="0.3">
      <c r="A293" s="17" t="str">
        <f>IF(Report!AA338=0,"",Report!AA338)</f>
        <v/>
      </c>
      <c r="B293" s="18" t="str">
        <f t="shared" si="12"/>
        <v/>
      </c>
      <c r="C293" s="19" t="str">
        <f t="shared" si="13"/>
        <v/>
      </c>
      <c r="E293" t="str">
        <f t="shared" si="14"/>
        <v>0</v>
      </c>
      <c r="F293" t="e" cm="1">
        <f t="array" ref="F293">_xlfn.XLOOKUP(Report!$AB$5,Translation!$C$1:$F$1,_xlfn.XLOOKUP(E293,Translation!B$111:$B364,Translation!C$111:$F364))</f>
        <v>#N/A</v>
      </c>
      <c r="H293" t="e" cm="1">
        <f t="array" ref="H293">VLOOKUP(E293,Translation!$B$60:$F$110,_xlfn.IFS(Report!$AB$5="DE",2,Report!$AB$5="EN",3,Report!$AB$5="CZ",4,Report!$AB$5="CN",5))</f>
        <v>#N/A</v>
      </c>
    </row>
    <row r="294" spans="1:8" x14ac:dyDescent="0.3">
      <c r="A294" s="17" t="str">
        <f>IF(Report!AA339=0,"",Report!AA339)</f>
        <v/>
      </c>
      <c r="B294" s="18" t="str">
        <f t="shared" si="12"/>
        <v/>
      </c>
      <c r="C294" s="19" t="str">
        <f t="shared" si="13"/>
        <v/>
      </c>
      <c r="E294" t="str">
        <f t="shared" si="14"/>
        <v>0</v>
      </c>
      <c r="F294" t="e" cm="1">
        <f t="array" ref="F294">_xlfn.XLOOKUP(Report!$AB$5,Translation!$C$1:$F$1,_xlfn.XLOOKUP(E294,Translation!B$111:$B365,Translation!C$111:$F365))</f>
        <v>#N/A</v>
      </c>
      <c r="H294" t="e" cm="1">
        <f t="array" ref="H294">VLOOKUP(E294,Translation!$B$60:$F$110,_xlfn.IFS(Report!$AB$5="DE",2,Report!$AB$5="EN",3,Report!$AB$5="CZ",4,Report!$AB$5="CN",5))</f>
        <v>#N/A</v>
      </c>
    </row>
    <row r="295" spans="1:8" x14ac:dyDescent="0.3">
      <c r="A295" s="17" t="str">
        <f>IF(Report!AA340=0,"",Report!AA340)</f>
        <v/>
      </c>
      <c r="B295" s="18" t="str">
        <f t="shared" ref="B295:B315" si="15">TRIM(LEFT(A295,2))</f>
        <v/>
      </c>
      <c r="C295" s="19" t="str">
        <f t="shared" ref="C295:C315" si="16">TEXT(B295,"00")</f>
        <v/>
      </c>
      <c r="E295" t="str">
        <f t="shared" ref="E295:E315" si="17">TEXT(D295,"0")</f>
        <v>0</v>
      </c>
      <c r="F295" t="e" cm="1">
        <f t="array" ref="F295">_xlfn.XLOOKUP(Report!$AB$5,Translation!$C$1:$F$1,_xlfn.XLOOKUP(E295,Translation!B$111:$B366,Translation!C$111:$F366))</f>
        <v>#N/A</v>
      </c>
      <c r="H295" t="e" cm="1">
        <f t="array" ref="H295">VLOOKUP(E295,Translation!$B$60:$F$110,_xlfn.IFS(Report!$AB$5="DE",2,Report!$AB$5="EN",3,Report!$AB$5="CZ",4,Report!$AB$5="CN",5))</f>
        <v>#N/A</v>
      </c>
    </row>
    <row r="296" spans="1:8" x14ac:dyDescent="0.3">
      <c r="A296" s="17" t="str">
        <f>IF(Report!AA341=0,"",Report!AA341)</f>
        <v/>
      </c>
      <c r="B296" s="18" t="str">
        <f t="shared" si="15"/>
        <v/>
      </c>
      <c r="C296" s="19" t="str">
        <f t="shared" si="16"/>
        <v/>
      </c>
      <c r="E296" t="str">
        <f t="shared" si="17"/>
        <v>0</v>
      </c>
      <c r="F296" t="e" cm="1">
        <f t="array" ref="F296">_xlfn.XLOOKUP(Report!$AB$5,Translation!$C$1:$F$1,_xlfn.XLOOKUP(E296,Translation!B$111:$B367,Translation!C$111:$F367))</f>
        <v>#N/A</v>
      </c>
      <c r="H296" t="e" cm="1">
        <f t="array" ref="H296">VLOOKUP(E296,Translation!$B$60:$F$110,_xlfn.IFS(Report!$AB$5="DE",2,Report!$AB$5="EN",3,Report!$AB$5="CZ",4,Report!$AB$5="CN",5))</f>
        <v>#N/A</v>
      </c>
    </row>
    <row r="297" spans="1:8" x14ac:dyDescent="0.3">
      <c r="A297" s="17" t="str">
        <f>IF(Report!AA342=0,"",Report!AA342)</f>
        <v/>
      </c>
      <c r="B297" s="18" t="str">
        <f t="shared" si="15"/>
        <v/>
      </c>
      <c r="C297" s="19" t="str">
        <f t="shared" si="16"/>
        <v/>
      </c>
      <c r="E297" t="str">
        <f t="shared" si="17"/>
        <v>0</v>
      </c>
      <c r="F297" t="e" cm="1">
        <f t="array" ref="F297">_xlfn.XLOOKUP(Report!$AB$5,Translation!$C$1:$F$1,_xlfn.XLOOKUP(E297,Translation!B$111:$B368,Translation!C$111:$F368))</f>
        <v>#N/A</v>
      </c>
      <c r="H297" t="e" cm="1">
        <f t="array" ref="H297">VLOOKUP(E297,Translation!$B$60:$F$110,_xlfn.IFS(Report!$AB$5="DE",2,Report!$AB$5="EN",3,Report!$AB$5="CZ",4,Report!$AB$5="CN",5))</f>
        <v>#N/A</v>
      </c>
    </row>
    <row r="298" spans="1:8" x14ac:dyDescent="0.3">
      <c r="A298" s="17" t="str">
        <f>IF(Report!AA343=0,"",Report!AA343)</f>
        <v/>
      </c>
      <c r="B298" s="18" t="str">
        <f t="shared" si="15"/>
        <v/>
      </c>
      <c r="C298" s="19" t="str">
        <f t="shared" si="16"/>
        <v/>
      </c>
      <c r="E298" t="str">
        <f t="shared" si="17"/>
        <v>0</v>
      </c>
      <c r="F298" t="e" cm="1">
        <f t="array" ref="F298">_xlfn.XLOOKUP(Report!$AB$5,Translation!$C$1:$F$1,_xlfn.XLOOKUP(E298,Translation!B$111:$B369,Translation!C$111:$F369))</f>
        <v>#N/A</v>
      </c>
      <c r="H298" t="e" cm="1">
        <f t="array" ref="H298">VLOOKUP(E298,Translation!$B$60:$F$110,_xlfn.IFS(Report!$AB$5="DE",2,Report!$AB$5="EN",3,Report!$AB$5="CZ",4,Report!$AB$5="CN",5))</f>
        <v>#N/A</v>
      </c>
    </row>
    <row r="299" spans="1:8" x14ac:dyDescent="0.3">
      <c r="A299" s="17" t="str">
        <f>IF(Report!AA344=0,"",Report!AA344)</f>
        <v/>
      </c>
      <c r="B299" s="18" t="str">
        <f t="shared" si="15"/>
        <v/>
      </c>
      <c r="C299" s="19" t="str">
        <f t="shared" si="16"/>
        <v/>
      </c>
      <c r="E299" t="str">
        <f t="shared" si="17"/>
        <v>0</v>
      </c>
      <c r="F299" t="e" cm="1">
        <f t="array" ref="F299">_xlfn.XLOOKUP(Report!$AB$5,Translation!$C$1:$F$1,_xlfn.XLOOKUP(E299,Translation!B$111:$B370,Translation!C$111:$F370))</f>
        <v>#N/A</v>
      </c>
      <c r="H299" t="e" cm="1">
        <f t="array" ref="H299">VLOOKUP(E299,Translation!$B$60:$F$110,_xlfn.IFS(Report!$AB$5="DE",2,Report!$AB$5="EN",3,Report!$AB$5="CZ",4,Report!$AB$5="CN",5))</f>
        <v>#N/A</v>
      </c>
    </row>
    <row r="300" spans="1:8" x14ac:dyDescent="0.3">
      <c r="A300" s="17" t="str">
        <f>IF(Report!AA345=0,"",Report!AA345)</f>
        <v/>
      </c>
      <c r="B300" s="18" t="str">
        <f t="shared" si="15"/>
        <v/>
      </c>
      <c r="C300" s="19" t="str">
        <f t="shared" si="16"/>
        <v/>
      </c>
      <c r="E300" t="str">
        <f t="shared" si="17"/>
        <v>0</v>
      </c>
      <c r="F300" t="e" cm="1">
        <f t="array" ref="F300">_xlfn.XLOOKUP(Report!$AB$5,Translation!$C$1:$F$1,_xlfn.XLOOKUP(E300,Translation!B$111:$B371,Translation!C$111:$F371))</f>
        <v>#N/A</v>
      </c>
      <c r="H300" t="e" cm="1">
        <f t="array" ref="H300">VLOOKUP(E300,Translation!$B$60:$F$110,_xlfn.IFS(Report!$AB$5="DE",2,Report!$AB$5="EN",3,Report!$AB$5="CZ",4,Report!$AB$5="CN",5))</f>
        <v>#N/A</v>
      </c>
    </row>
    <row r="301" spans="1:8" x14ac:dyDescent="0.3">
      <c r="A301" s="17" t="str">
        <f>IF(Report!AA346=0,"",Report!AA346)</f>
        <v/>
      </c>
      <c r="B301" s="18" t="str">
        <f t="shared" si="15"/>
        <v/>
      </c>
      <c r="C301" s="19" t="str">
        <f t="shared" si="16"/>
        <v/>
      </c>
      <c r="E301" t="str">
        <f t="shared" si="17"/>
        <v>0</v>
      </c>
      <c r="F301" t="e" cm="1">
        <f t="array" ref="F301">_xlfn.XLOOKUP(Report!$AB$5,Translation!$C$1:$F$1,_xlfn.XLOOKUP(E301,Translation!B$111:$B372,Translation!C$111:$F372))</f>
        <v>#N/A</v>
      </c>
      <c r="H301" t="e" cm="1">
        <f t="array" ref="H301">VLOOKUP(E301,Translation!$B$60:$F$110,_xlfn.IFS(Report!$AB$5="DE",2,Report!$AB$5="EN",3,Report!$AB$5="CZ",4,Report!$AB$5="CN",5))</f>
        <v>#N/A</v>
      </c>
    </row>
    <row r="302" spans="1:8" x14ac:dyDescent="0.3">
      <c r="A302" s="17" t="str">
        <f>IF(Report!AA347=0,"",Report!AA347)</f>
        <v/>
      </c>
      <c r="B302" s="18" t="str">
        <f t="shared" si="15"/>
        <v/>
      </c>
      <c r="C302" s="19" t="str">
        <f t="shared" si="16"/>
        <v/>
      </c>
      <c r="E302" t="str">
        <f t="shared" si="17"/>
        <v>0</v>
      </c>
      <c r="F302" t="e" cm="1">
        <f t="array" ref="F302">_xlfn.XLOOKUP(Report!$AB$5,Translation!$C$1:$F$1,_xlfn.XLOOKUP(E302,Translation!B$111:$B373,Translation!C$111:$F373))</f>
        <v>#N/A</v>
      </c>
      <c r="H302" t="e" cm="1">
        <f t="array" ref="H302">VLOOKUP(E302,Translation!$B$60:$F$110,_xlfn.IFS(Report!$AB$5="DE",2,Report!$AB$5="EN",3,Report!$AB$5="CZ",4,Report!$AB$5="CN",5))</f>
        <v>#N/A</v>
      </c>
    </row>
    <row r="303" spans="1:8" x14ac:dyDescent="0.3">
      <c r="A303" s="17" t="str">
        <f>IF(Report!AA348=0,"",Report!AA348)</f>
        <v/>
      </c>
      <c r="B303" s="18" t="str">
        <f t="shared" si="15"/>
        <v/>
      </c>
      <c r="C303" s="19" t="str">
        <f t="shared" si="16"/>
        <v/>
      </c>
      <c r="E303" t="str">
        <f t="shared" si="17"/>
        <v>0</v>
      </c>
      <c r="F303" t="e" cm="1">
        <f t="array" ref="F303">_xlfn.XLOOKUP(Report!$AB$5,Translation!$C$1:$F$1,_xlfn.XLOOKUP(E303,Translation!B$111:$B374,Translation!C$111:$F374))</f>
        <v>#N/A</v>
      </c>
      <c r="H303" t="e" cm="1">
        <f t="array" ref="H303">VLOOKUP(E303,Translation!$B$60:$F$110,_xlfn.IFS(Report!$AB$5="DE",2,Report!$AB$5="EN",3,Report!$AB$5="CZ",4,Report!$AB$5="CN",5))</f>
        <v>#N/A</v>
      </c>
    </row>
    <row r="304" spans="1:8" x14ac:dyDescent="0.3">
      <c r="A304" s="17" t="str">
        <f>IF(Report!AA349=0,"",Report!AA349)</f>
        <v/>
      </c>
      <c r="B304" s="18" t="str">
        <f t="shared" si="15"/>
        <v/>
      </c>
      <c r="C304" s="19" t="str">
        <f t="shared" si="16"/>
        <v/>
      </c>
      <c r="E304" t="str">
        <f t="shared" si="17"/>
        <v>0</v>
      </c>
      <c r="F304" t="e" cm="1">
        <f t="array" ref="F304">_xlfn.XLOOKUP(Report!$AB$5,Translation!$C$1:$F$1,_xlfn.XLOOKUP(E304,Translation!B$111:$B375,Translation!C$111:$F375))</f>
        <v>#N/A</v>
      </c>
      <c r="H304" t="e" cm="1">
        <f t="array" ref="H304">VLOOKUP(E304,Translation!$B$60:$F$110,_xlfn.IFS(Report!$AB$5="DE",2,Report!$AB$5="EN",3,Report!$AB$5="CZ",4,Report!$AB$5="CN",5))</f>
        <v>#N/A</v>
      </c>
    </row>
    <row r="305" spans="1:8" x14ac:dyDescent="0.3">
      <c r="A305" s="17" t="str">
        <f>IF(Report!AA350=0,"",Report!AA350)</f>
        <v/>
      </c>
      <c r="B305" s="18" t="str">
        <f t="shared" si="15"/>
        <v/>
      </c>
      <c r="C305" s="19" t="str">
        <f t="shared" si="16"/>
        <v/>
      </c>
      <c r="E305" t="str">
        <f t="shared" si="17"/>
        <v>0</v>
      </c>
      <c r="F305" t="e" cm="1">
        <f t="array" ref="F305">_xlfn.XLOOKUP(Report!$AB$5,Translation!$C$1:$F$1,_xlfn.XLOOKUP(E305,Translation!B$111:$B376,Translation!C$111:$F376))</f>
        <v>#N/A</v>
      </c>
      <c r="H305" t="e" cm="1">
        <f t="array" ref="H305">VLOOKUP(E305,Translation!$B$60:$F$110,_xlfn.IFS(Report!$AB$5="DE",2,Report!$AB$5="EN",3,Report!$AB$5="CZ",4,Report!$AB$5="CN",5))</f>
        <v>#N/A</v>
      </c>
    </row>
    <row r="306" spans="1:8" x14ac:dyDescent="0.3">
      <c r="A306" s="17" t="str">
        <f>IF(Report!AA351=0,"",Report!AA351)</f>
        <v/>
      </c>
      <c r="B306" s="18" t="str">
        <f t="shared" si="15"/>
        <v/>
      </c>
      <c r="C306" s="19" t="str">
        <f t="shared" si="16"/>
        <v/>
      </c>
      <c r="E306" t="str">
        <f t="shared" si="17"/>
        <v>0</v>
      </c>
      <c r="F306" t="e" cm="1">
        <f t="array" ref="F306">_xlfn.XLOOKUP(Report!$AB$5,Translation!$C$1:$F$1,_xlfn.XLOOKUP(E306,Translation!B$111:$B377,Translation!C$111:$F377))</f>
        <v>#N/A</v>
      </c>
      <c r="H306" t="e" cm="1">
        <f t="array" ref="H306">VLOOKUP(E306,Translation!$B$60:$F$110,_xlfn.IFS(Report!$AB$5="DE",2,Report!$AB$5="EN",3,Report!$AB$5="CZ",4,Report!$AB$5="CN",5))</f>
        <v>#N/A</v>
      </c>
    </row>
    <row r="307" spans="1:8" x14ac:dyDescent="0.3">
      <c r="A307" s="17" t="str">
        <f>IF(Report!AA352=0,"",Report!AA352)</f>
        <v/>
      </c>
      <c r="B307" s="18" t="str">
        <f t="shared" si="15"/>
        <v/>
      </c>
      <c r="C307" s="19" t="str">
        <f t="shared" si="16"/>
        <v/>
      </c>
      <c r="E307" t="str">
        <f t="shared" si="17"/>
        <v>0</v>
      </c>
      <c r="F307" t="e" cm="1">
        <f t="array" ref="F307">_xlfn.XLOOKUP(Report!$AB$5,Translation!$C$1:$F$1,_xlfn.XLOOKUP(E307,Translation!B$111:$B378,Translation!C$111:$F378))</f>
        <v>#N/A</v>
      </c>
      <c r="H307" t="e" cm="1">
        <f t="array" ref="H307">VLOOKUP(E307,Translation!$B$60:$F$110,_xlfn.IFS(Report!$AB$5="DE",2,Report!$AB$5="EN",3,Report!$AB$5="CZ",4,Report!$AB$5="CN",5))</f>
        <v>#N/A</v>
      </c>
    </row>
    <row r="308" spans="1:8" x14ac:dyDescent="0.3">
      <c r="A308" s="17" t="str">
        <f>IF(Report!AA353=0,"",Report!AA353)</f>
        <v/>
      </c>
      <c r="B308" s="18" t="str">
        <f t="shared" si="15"/>
        <v/>
      </c>
      <c r="C308" s="19" t="str">
        <f t="shared" si="16"/>
        <v/>
      </c>
      <c r="E308" t="str">
        <f t="shared" si="17"/>
        <v>0</v>
      </c>
      <c r="F308" t="e" cm="1">
        <f t="array" ref="F308">_xlfn.XLOOKUP(Report!$AB$5,Translation!$C$1:$F$1,_xlfn.XLOOKUP(E308,Translation!B$111:$B379,Translation!C$111:$F379))</f>
        <v>#N/A</v>
      </c>
      <c r="H308" t="e" cm="1">
        <f t="array" ref="H308">VLOOKUP(E308,Translation!$B$60:$F$110,_xlfn.IFS(Report!$AB$5="DE",2,Report!$AB$5="EN",3,Report!$AB$5="CZ",4,Report!$AB$5="CN",5))</f>
        <v>#N/A</v>
      </c>
    </row>
    <row r="309" spans="1:8" x14ac:dyDescent="0.3">
      <c r="A309" s="17" t="str">
        <f>IF(Report!AA354=0,"",Report!AA354)</f>
        <v/>
      </c>
      <c r="B309" s="18" t="str">
        <f t="shared" si="15"/>
        <v/>
      </c>
      <c r="C309" s="19" t="str">
        <f t="shared" si="16"/>
        <v/>
      </c>
      <c r="E309" t="str">
        <f t="shared" si="17"/>
        <v>0</v>
      </c>
      <c r="F309" t="e" cm="1">
        <f t="array" ref="F309">_xlfn.XLOOKUP(Report!$AB$5,Translation!$C$1:$F$1,_xlfn.XLOOKUP(E309,Translation!B$111:$B380,Translation!C$111:$F380))</f>
        <v>#N/A</v>
      </c>
      <c r="H309" t="e" cm="1">
        <f t="array" ref="H309">VLOOKUP(E309,Translation!$B$60:$F$110,_xlfn.IFS(Report!$AB$5="DE",2,Report!$AB$5="EN",3,Report!$AB$5="CZ",4,Report!$AB$5="CN",5))</f>
        <v>#N/A</v>
      </c>
    </row>
    <row r="310" spans="1:8" x14ac:dyDescent="0.3">
      <c r="A310" s="17" t="str">
        <f>IF(Report!AA355=0,"",Report!AA355)</f>
        <v/>
      </c>
      <c r="B310" s="18" t="str">
        <f t="shared" si="15"/>
        <v/>
      </c>
      <c r="C310" s="19" t="str">
        <f t="shared" si="16"/>
        <v/>
      </c>
      <c r="E310" t="str">
        <f t="shared" si="17"/>
        <v>0</v>
      </c>
      <c r="F310" t="e" cm="1">
        <f t="array" ref="F310">_xlfn.XLOOKUP(Report!$AB$5,Translation!$C$1:$F$1,_xlfn.XLOOKUP(E310,Translation!B$111:$B381,Translation!C$111:$F381))</f>
        <v>#N/A</v>
      </c>
      <c r="H310" t="e" cm="1">
        <f t="array" ref="H310">VLOOKUP(E310,Translation!$B$60:$F$110,_xlfn.IFS(Report!$AB$5="DE",2,Report!$AB$5="EN",3,Report!$AB$5="CZ",4,Report!$AB$5="CN",5))</f>
        <v>#N/A</v>
      </c>
    </row>
    <row r="311" spans="1:8" x14ac:dyDescent="0.3">
      <c r="A311" s="17" t="str">
        <f>IF(Report!AA356=0,"",Report!AA356)</f>
        <v/>
      </c>
      <c r="B311" s="18" t="str">
        <f t="shared" si="15"/>
        <v/>
      </c>
      <c r="C311" s="19" t="str">
        <f t="shared" si="16"/>
        <v/>
      </c>
      <c r="E311" t="str">
        <f t="shared" si="17"/>
        <v>0</v>
      </c>
      <c r="F311" t="e" cm="1">
        <f t="array" ref="F311">_xlfn.XLOOKUP(Report!$AB$5,Translation!$C$1:$F$1,_xlfn.XLOOKUP(E311,Translation!B$111:$B382,Translation!C$111:$F382))</f>
        <v>#N/A</v>
      </c>
      <c r="H311" t="e" cm="1">
        <f t="array" ref="H311">VLOOKUP(E311,Translation!$B$60:$F$110,_xlfn.IFS(Report!$AB$5="DE",2,Report!$AB$5="EN",3,Report!$AB$5="CZ",4,Report!$AB$5="CN",5))</f>
        <v>#N/A</v>
      </c>
    </row>
    <row r="312" spans="1:8" x14ac:dyDescent="0.3">
      <c r="A312" s="17" t="str">
        <f>IF(Report!AA357=0,"",Report!AA357)</f>
        <v/>
      </c>
      <c r="B312" s="18" t="str">
        <f t="shared" si="15"/>
        <v/>
      </c>
      <c r="C312" s="19" t="str">
        <f t="shared" si="16"/>
        <v/>
      </c>
      <c r="E312" t="str">
        <f t="shared" si="17"/>
        <v>0</v>
      </c>
      <c r="F312" t="e" cm="1">
        <f t="array" ref="F312">_xlfn.XLOOKUP(Report!$AB$5,Translation!$C$1:$F$1,_xlfn.XLOOKUP(E312,Translation!B$111:$B383,Translation!C$111:$F383))</f>
        <v>#N/A</v>
      </c>
      <c r="H312" t="e" cm="1">
        <f t="array" ref="H312">VLOOKUP(E312,Translation!$B$60:$F$110,_xlfn.IFS(Report!$AB$5="DE",2,Report!$AB$5="EN",3,Report!$AB$5="CZ",4,Report!$AB$5="CN",5))</f>
        <v>#N/A</v>
      </c>
    </row>
    <row r="313" spans="1:8" x14ac:dyDescent="0.3">
      <c r="A313" s="17" t="str">
        <f>IF(Report!AA358=0,"",Report!AA358)</f>
        <v/>
      </c>
      <c r="B313" s="18" t="str">
        <f t="shared" si="15"/>
        <v/>
      </c>
      <c r="C313" s="19" t="str">
        <f t="shared" si="16"/>
        <v/>
      </c>
      <c r="E313" t="str">
        <f t="shared" si="17"/>
        <v>0</v>
      </c>
      <c r="F313" t="e" cm="1">
        <f t="array" ref="F313">_xlfn.XLOOKUP(Report!$AB$5,Translation!$C$1:$F$1,_xlfn.XLOOKUP(E313,Translation!B$111:$B384,Translation!C$111:$F384))</f>
        <v>#N/A</v>
      </c>
      <c r="H313" t="e" cm="1">
        <f t="array" ref="H313">VLOOKUP(E313,Translation!$B$60:$F$110,_xlfn.IFS(Report!$AB$5="DE",2,Report!$AB$5="EN",3,Report!$AB$5="CZ",4,Report!$AB$5="CN",5))</f>
        <v>#N/A</v>
      </c>
    </row>
    <row r="314" spans="1:8" x14ac:dyDescent="0.3">
      <c r="A314" s="17" t="str">
        <f>IF(Report!AA359=0,"",Report!AA359)</f>
        <v/>
      </c>
      <c r="B314" s="18" t="str">
        <f t="shared" si="15"/>
        <v/>
      </c>
      <c r="C314" s="19" t="str">
        <f t="shared" si="16"/>
        <v/>
      </c>
      <c r="E314" t="str">
        <f t="shared" si="17"/>
        <v>0</v>
      </c>
      <c r="F314" t="e" cm="1">
        <f t="array" ref="F314">_xlfn.XLOOKUP(Report!$AB$5,Translation!$C$1:$F$1,_xlfn.XLOOKUP(E314,Translation!B$111:$B385,Translation!C$111:$F385))</f>
        <v>#N/A</v>
      </c>
      <c r="H314" t="e" cm="1">
        <f t="array" ref="H314">VLOOKUP(E314,Translation!$B$60:$F$110,_xlfn.IFS(Report!$AB$5="DE",2,Report!$AB$5="EN",3,Report!$AB$5="CZ",4,Report!$AB$5="CN",5))</f>
        <v>#N/A</v>
      </c>
    </row>
    <row r="315" spans="1:8" x14ac:dyDescent="0.3">
      <c r="A315" s="17" t="str">
        <f>IF(Report!AA360=0,"",Report!AA360)</f>
        <v/>
      </c>
      <c r="B315" s="18" t="str">
        <f t="shared" si="15"/>
        <v/>
      </c>
      <c r="C315" s="19" t="str">
        <f t="shared" si="16"/>
        <v/>
      </c>
      <c r="E315" t="str">
        <f t="shared" si="17"/>
        <v>0</v>
      </c>
      <c r="F315" t="e" cm="1">
        <f t="array" ref="F315">_xlfn.XLOOKUP(Report!$AB$5,Translation!$C$1:$F$1,_xlfn.XLOOKUP(E315,Translation!B$111:$B386,Translation!C$111:$F386))</f>
        <v>#N/A</v>
      </c>
      <c r="H315" t="e" cm="1">
        <f t="array" ref="H315">VLOOKUP(E315,Translation!$B$60:$F$110,_xlfn.IFS(Report!$AB$5="DE",2,Report!$AB$5="EN",3,Report!$AB$5="CZ",4,Report!$AB$5="CN",5))</f>
        <v>#N/A</v>
      </c>
    </row>
  </sheetData>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A78AC3-B5F0-414E-B7C5-B8045D0A7ABC}">
  <sheetPr codeName="Tabelle5"/>
  <dimension ref="A1:B38"/>
  <sheetViews>
    <sheetView workbookViewId="0">
      <selection sqref="A1:A19"/>
    </sheetView>
  </sheetViews>
  <sheetFormatPr baseColWidth="10" defaultColWidth="11.44140625" defaultRowHeight="14.4" x14ac:dyDescent="0.3"/>
  <cols>
    <col min="1" max="1" width="65.44140625" customWidth="1"/>
  </cols>
  <sheetData>
    <row r="1" spans="1:1" x14ac:dyDescent="0.3">
      <c r="A1" s="37"/>
    </row>
    <row r="22" spans="1:2" x14ac:dyDescent="0.3">
      <c r="A22" t="s">
        <v>740</v>
      </c>
    </row>
    <row r="23" spans="1:2" x14ac:dyDescent="0.3">
      <c r="A23" t="s">
        <v>741</v>
      </c>
      <c r="B23" t="str">
        <f>RIGHT($A$1,21)</f>
        <v/>
      </c>
    </row>
    <row r="24" spans="1:2" x14ac:dyDescent="0.3">
      <c r="A24" t="s">
        <v>742</v>
      </c>
      <c r="B24" t="str">
        <f>MID($A$1,18,4)</f>
        <v/>
      </c>
    </row>
    <row r="25" spans="1:2" x14ac:dyDescent="0.3">
      <c r="A25" t="s">
        <v>743</v>
      </c>
      <c r="B25" t="str">
        <f>MID($A$2,17,8)</f>
        <v/>
      </c>
    </row>
    <row r="26" spans="1:2" x14ac:dyDescent="0.3">
      <c r="A26" t="s">
        <v>744</v>
      </c>
      <c r="B26" t="str">
        <f>MID($A$3,18,16)</f>
        <v/>
      </c>
    </row>
    <row r="27" spans="1:2" x14ac:dyDescent="0.3">
      <c r="A27" t="s">
        <v>745</v>
      </c>
      <c r="B27" t="str">
        <f>IF($A$3&lt;&gt;"",RIGHT($A$3,(LEN($A$3)-42)),"")</f>
        <v/>
      </c>
    </row>
    <row r="28" spans="1:2" x14ac:dyDescent="0.3">
      <c r="A28" t="s">
        <v>746</v>
      </c>
      <c r="B28" t="str">
        <f>IF($A$5&lt;&gt;"",MID($A$5,18,LEN($A$5)-16),"")</f>
        <v/>
      </c>
    </row>
    <row r="29" spans="1:2" x14ac:dyDescent="0.3">
      <c r="A29" t="s">
        <v>747</v>
      </c>
      <c r="B29" t="str">
        <f>RIGHT($A$10,10)</f>
        <v/>
      </c>
    </row>
    <row r="30" spans="1:2" x14ac:dyDescent="0.3">
      <c r="A30" t="s">
        <v>748</v>
      </c>
      <c r="B30" t="str">
        <f>IF($A$14&lt;&gt;"",RIGHT($A$14,(LEN($A$14)-31)),"")</f>
        <v/>
      </c>
    </row>
    <row r="31" spans="1:2" x14ac:dyDescent="0.3">
      <c r="A31" t="s">
        <v>749</v>
      </c>
      <c r="B31" t="str">
        <f>IF($A$14&lt;&gt;"",LEFT((MID($A$14,19,LEN($A$14)-16)),SEARCH(" ",(MID($A$14,19,LEN($A$14)-16)),1)),"")</f>
        <v/>
      </c>
    </row>
    <row r="32" spans="1:2" x14ac:dyDescent="0.3">
      <c r="A32" t="s">
        <v>750</v>
      </c>
      <c r="B32" t="str">
        <f>IF($A$15&lt;&gt;"",MID($A$15,LEN(LEFT($A$15,(SEARCH(4,$A$15,1)-0))),11),"")</f>
        <v/>
      </c>
    </row>
    <row r="33" spans="1:2" x14ac:dyDescent="0.3">
      <c r="A33" t="s">
        <v>751</v>
      </c>
      <c r="B33" t="str">
        <f>IF($A$15&lt;&gt;"",RIGHT($A$15,LEN($A$15)-(SEARCH("Position",$A$15,1)+11)),"")</f>
        <v/>
      </c>
    </row>
    <row r="34" spans="1:2" x14ac:dyDescent="0.3">
      <c r="A34" t="s">
        <v>752</v>
      </c>
      <c r="B34" t="str">
        <f>IF($A$16&lt;&gt;"",MID($A$16,LEN(LEFT($A$16,(SEARCH(4,$A$16,1)-0))),11),"")</f>
        <v/>
      </c>
    </row>
    <row r="35" spans="1:2" x14ac:dyDescent="0.3">
      <c r="A35" t="s">
        <v>753</v>
      </c>
      <c r="B35" t="str">
        <f>IF($A$16&lt;&gt;"",LEFT(RIGHT($A$16,LEN($A$16)-(SEARCH("Position",$A$16,1)+11)),SEARCH(" ",RIGHT($A$16,LEN($A$16)-(SEARCH("Position",$A$16,1)+11)),1)),"")</f>
        <v/>
      </c>
    </row>
    <row r="36" spans="1:2" x14ac:dyDescent="0.3">
      <c r="A36" t="s">
        <v>754</v>
      </c>
      <c r="B36" t="str">
        <f>IF(LEN(A19)&gt;18,MID(A19,19,LEN(A19)-18),"")</f>
        <v/>
      </c>
    </row>
    <row r="38" spans="1:2" x14ac:dyDescent="0.3">
      <c r="A38" t="s">
        <v>755</v>
      </c>
      <c r="B38" t="str">
        <f>CONCATENATE("Pl. ",B25,"   ",B26,"   ",B27,"   ",B30)</f>
        <v xml:space="preserve">Pl.          </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cc22492f-60c2-4fbe-a78f-a37576b0b782">
      <Terms xmlns="http://schemas.microsoft.com/office/infopath/2007/PartnerControls"/>
    </lcf76f155ced4ddcb4097134ff3c332f>
    <TaxCatchAll xmlns="06c53ca4-edbe-47a3-b76f-0bbe17d0f9e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217092D6A689B43BA1AB894DFE35B0A" ma:contentTypeVersion="15" ma:contentTypeDescription="Create a new document." ma:contentTypeScope="" ma:versionID="cc908f6dfd36b449196a43bd55cb468b">
  <xsd:schema xmlns:xsd="http://www.w3.org/2001/XMLSchema" xmlns:xs="http://www.w3.org/2001/XMLSchema" xmlns:p="http://schemas.microsoft.com/office/2006/metadata/properties" xmlns:ns2="cc22492f-60c2-4fbe-a78f-a37576b0b782" xmlns:ns3="06c53ca4-edbe-47a3-b76f-0bbe17d0f9e4" targetNamespace="http://schemas.microsoft.com/office/2006/metadata/properties" ma:root="true" ma:fieldsID="48ec6553c39cba245ddf357f6dae9699" ns2:_="" ns3:_="">
    <xsd:import namespace="cc22492f-60c2-4fbe-a78f-a37576b0b782"/>
    <xsd:import namespace="06c53ca4-edbe-47a3-b76f-0bbe17d0f9e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c22492f-60c2-4fbe-a78f-a37576b0b78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ab8dcc0c-f1f1-473f-8be9-89d407f5a640"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6c53ca4-edbe-47a3-b76f-0bbe17d0f9e4"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6e9d3cc5-9664-4d32-9d18-2aead5ea0178}" ma:internalName="TaxCatchAll" ma:showField="CatchAllData" ma:web="06c53ca4-edbe-47a3-b76f-0bbe17d0f9e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C0A4BE-FA1C-4467-903D-CD2BEFEDA52C}">
  <ds:schemaRefs>
    <ds:schemaRef ds:uri="http://schemas.microsoft.com/sharepoint/v3/contenttype/forms"/>
  </ds:schemaRefs>
</ds:datastoreItem>
</file>

<file path=customXml/itemProps2.xml><?xml version="1.0" encoding="utf-8"?>
<ds:datastoreItem xmlns:ds="http://schemas.openxmlformats.org/officeDocument/2006/customXml" ds:itemID="{AEBE8BD8-E7F3-4EEB-82DA-94ECCACE051C}">
  <ds:schemaRefs>
    <ds:schemaRef ds:uri="http://schemas.microsoft.com/office/2006/metadata/properties"/>
    <ds:schemaRef ds:uri="06c53ca4-edbe-47a3-b76f-0bbe17d0f9e4"/>
    <ds:schemaRef ds:uri="http://purl.org/dc/elements/1.1/"/>
    <ds:schemaRef ds:uri="cc22492f-60c2-4fbe-a78f-a37576b0b782"/>
    <ds:schemaRef ds:uri="http://www.w3.org/XML/1998/namespace"/>
    <ds:schemaRef ds:uri="http://purl.org/dc/terms/"/>
    <ds:schemaRef ds:uri="http://purl.org/dc/dcmitype/"/>
    <ds:schemaRef ds:uri="http://schemas.microsoft.com/office/2006/documentManagement/typ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726ECB7F-8DC6-4476-9A1C-2985E1D9F7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c22492f-60c2-4fbe-a78f-a37576b0b782"/>
    <ds:schemaRef ds:uri="06c53ca4-edbe-47a3-b76f-0bbe17d0f9e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10</vt:i4>
      </vt:variant>
    </vt:vector>
  </HeadingPairs>
  <TitlesOfParts>
    <vt:vector size="16" baseType="lpstr">
      <vt:lpstr>Report</vt:lpstr>
      <vt:lpstr>Equipment </vt:lpstr>
      <vt:lpstr>Checklist</vt:lpstr>
      <vt:lpstr>Translation</vt:lpstr>
      <vt:lpstr>Wanzl Equipment</vt:lpstr>
      <vt:lpstr>Daten aus SAP</vt:lpstr>
      <vt:lpstr>DrawingNumber</vt:lpstr>
      <vt:lpstr>DrawingRevision</vt:lpstr>
      <vt:lpstr>Report!Drucktitel</vt:lpstr>
      <vt:lpstr>DynDruckZeilen</vt:lpstr>
      <vt:lpstr>LowerTolerance</vt:lpstr>
      <vt:lpstr>NominalUnit</vt:lpstr>
      <vt:lpstr>NominalValue</vt:lpstr>
      <vt:lpstr>Requirement</vt:lpstr>
      <vt:lpstr>StampText</vt:lpstr>
      <vt:lpstr>UpperTolerance</vt:lpstr>
    </vt:vector>
  </TitlesOfParts>
  <Manager>Quality DE</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Messbericht für Lieferanten</dc:title>
  <dc:subject/>
  <dc:creator>Bajgora Arijana</dc:creator>
  <cp:keywords/>
  <dc:description/>
  <cp:lastModifiedBy>Bajgora Arijana</cp:lastModifiedBy>
  <cp:revision/>
  <cp:lastPrinted>2025-04-22T09:21:23Z</cp:lastPrinted>
  <dcterms:created xsi:type="dcterms:W3CDTF">2023-02-22T12:58:45Z</dcterms:created>
  <dcterms:modified xsi:type="dcterms:W3CDTF">2025-04-22T13:17:54Z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0x0101009217092D6A689B43BA1AB894DFE35B0A</vt:lpwstr>
  </property>
</Properties>
</file>